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knowyourmind/Design clients work/ITC/Data/"/>
    </mc:Choice>
  </mc:AlternateContent>
  <xr:revisionPtr revIDLastSave="0" documentId="8_{5F7B3AEF-35E6-F140-A847-9168256B9CDA}" xr6:coauthVersionLast="47" xr6:coauthVersionMax="47" xr10:uidLastSave="{00000000-0000-0000-0000-000000000000}"/>
  <bookViews>
    <workbookView xWindow="26240" yWindow="500" windowWidth="24960" windowHeight="28300" xr2:uid="{61B0EC77-812C-764E-9D74-D71F2ECB2D93}"/>
  </bookViews>
  <sheets>
    <sheet name="Numbering" sheetId="2" r:id="rId1"/>
    <sheet name="Cell formatting $" sheetId="4" r:id="rId2"/>
    <sheet name="Formula Function" sheetId="1" r:id="rId3"/>
    <sheet name="Time" sheetId="5" r:id="rId4"/>
    <sheet name="Channel Marketing Budget" sheetId="6" r:id="rId5"/>
  </sheets>
  <definedNames>
    <definedName name="_xlnm.Print_Area" localSheetId="1">'Cell formatting $'!$A$1:$M$1002</definedName>
    <definedName name="_xlnm.Print_Area" localSheetId="2">'Formula Function'!$A$1:$G$45</definedName>
    <definedName name="_xlnm.Print_Titles" localSheetId="1">'Cell formatting $'!$1:$2</definedName>
    <definedName name="_xlnm.Print_Titles" localSheetId="4">'Channel Marketing Budget'!$2:$2</definedName>
    <definedName name="_xlnm.Print_Titles" localSheetId="2">'Formula Function'!$1:$2</definedName>
    <definedName name="_xlnm.Print_Titles" localSheetId="0">Numbering!$1:$2</definedName>
    <definedName name="_xlnm.Print_Titles" localSheetId="3">Time!$1:$2</definedName>
    <definedName name="Tax_Rate">'Cell formatting $'!$L$1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4" l="1"/>
  <c r="L3" i="2"/>
  <c r="Q4" i="4" l="1"/>
  <c r="P4" i="4"/>
  <c r="O4" i="4"/>
  <c r="S3" i="4"/>
  <c r="S4" i="4"/>
  <c r="L4" i="2"/>
  <c r="L5" i="2"/>
  <c r="C3" i="5"/>
  <c r="G4" i="5"/>
  <c r="G5" i="5"/>
  <c r="G6" i="5"/>
  <c r="G7" i="5"/>
  <c r="G8" i="5"/>
  <c r="G9" i="5"/>
  <c r="G3" i="5"/>
  <c r="L10" i="1"/>
  <c r="L7" i="1"/>
  <c r="L8" i="1"/>
  <c r="L6" i="1"/>
  <c r="L5" i="1"/>
  <c r="L4" i="1"/>
  <c r="L3" i="1"/>
  <c r="L15" i="1"/>
  <c r="L16" i="1"/>
  <c r="L17" i="1"/>
  <c r="L18" i="1"/>
  <c r="L19" i="1"/>
  <c r="L4" i="4" l="1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5" i="4"/>
  <c r="L546" i="4"/>
  <c r="L547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L581" i="4"/>
  <c r="L582" i="4"/>
  <c r="L583" i="4"/>
  <c r="L584" i="4"/>
  <c r="L585" i="4"/>
  <c r="L586" i="4"/>
  <c r="L587" i="4"/>
  <c r="L588" i="4"/>
  <c r="L589" i="4"/>
  <c r="L590" i="4"/>
  <c r="L591" i="4"/>
  <c r="L592" i="4"/>
  <c r="L593" i="4"/>
  <c r="L594" i="4"/>
  <c r="L595" i="4"/>
  <c r="L596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09" i="4"/>
  <c r="L610" i="4"/>
  <c r="L611" i="4"/>
  <c r="L612" i="4"/>
  <c r="L613" i="4"/>
  <c r="L614" i="4"/>
  <c r="L615" i="4"/>
  <c r="L616" i="4"/>
  <c r="L617" i="4"/>
  <c r="L618" i="4"/>
  <c r="L619" i="4"/>
  <c r="L620" i="4"/>
  <c r="L621" i="4"/>
  <c r="L622" i="4"/>
  <c r="L623" i="4"/>
  <c r="L624" i="4"/>
  <c r="L625" i="4"/>
  <c r="L626" i="4"/>
  <c r="L627" i="4"/>
  <c r="L628" i="4"/>
  <c r="L629" i="4"/>
  <c r="L630" i="4"/>
  <c r="L631" i="4"/>
  <c r="L632" i="4"/>
  <c r="L633" i="4"/>
  <c r="L634" i="4"/>
  <c r="L635" i="4"/>
  <c r="L636" i="4"/>
  <c r="L637" i="4"/>
  <c r="L638" i="4"/>
  <c r="L639" i="4"/>
  <c r="L640" i="4"/>
  <c r="L641" i="4"/>
  <c r="L642" i="4"/>
  <c r="L643" i="4"/>
  <c r="L644" i="4"/>
  <c r="L645" i="4"/>
  <c r="L646" i="4"/>
  <c r="L647" i="4"/>
  <c r="L648" i="4"/>
  <c r="L649" i="4"/>
  <c r="L650" i="4"/>
  <c r="L651" i="4"/>
  <c r="L652" i="4"/>
  <c r="L653" i="4"/>
  <c r="L654" i="4"/>
  <c r="L655" i="4"/>
  <c r="L656" i="4"/>
  <c r="L657" i="4"/>
  <c r="L658" i="4"/>
  <c r="L659" i="4"/>
  <c r="L660" i="4"/>
  <c r="L661" i="4"/>
  <c r="L662" i="4"/>
  <c r="L663" i="4"/>
  <c r="L664" i="4"/>
  <c r="L665" i="4"/>
  <c r="L666" i="4"/>
  <c r="L667" i="4"/>
  <c r="L668" i="4"/>
  <c r="L669" i="4"/>
  <c r="L670" i="4"/>
  <c r="L671" i="4"/>
  <c r="L672" i="4"/>
  <c r="L673" i="4"/>
  <c r="L674" i="4"/>
  <c r="L675" i="4"/>
  <c r="L676" i="4"/>
  <c r="L677" i="4"/>
  <c r="L678" i="4"/>
  <c r="L679" i="4"/>
  <c r="L680" i="4"/>
  <c r="L681" i="4"/>
  <c r="L682" i="4"/>
  <c r="L683" i="4"/>
  <c r="L684" i="4"/>
  <c r="L685" i="4"/>
  <c r="L686" i="4"/>
  <c r="L687" i="4"/>
  <c r="L688" i="4"/>
  <c r="L689" i="4"/>
  <c r="L690" i="4"/>
  <c r="L691" i="4"/>
  <c r="L692" i="4"/>
  <c r="L693" i="4"/>
  <c r="L694" i="4"/>
  <c r="L695" i="4"/>
  <c r="L696" i="4"/>
  <c r="L697" i="4"/>
  <c r="L698" i="4"/>
  <c r="L699" i="4"/>
  <c r="L700" i="4"/>
  <c r="L701" i="4"/>
  <c r="L702" i="4"/>
  <c r="L703" i="4"/>
  <c r="L704" i="4"/>
  <c r="L705" i="4"/>
  <c r="L706" i="4"/>
  <c r="L707" i="4"/>
  <c r="L708" i="4"/>
  <c r="L709" i="4"/>
  <c r="L710" i="4"/>
  <c r="L711" i="4"/>
  <c r="L712" i="4"/>
  <c r="L713" i="4"/>
  <c r="L714" i="4"/>
  <c r="L715" i="4"/>
  <c r="L716" i="4"/>
  <c r="L717" i="4"/>
  <c r="L718" i="4"/>
  <c r="L719" i="4"/>
  <c r="L720" i="4"/>
  <c r="L721" i="4"/>
  <c r="L722" i="4"/>
  <c r="L723" i="4"/>
  <c r="L724" i="4"/>
  <c r="L725" i="4"/>
  <c r="L726" i="4"/>
  <c r="L727" i="4"/>
  <c r="L728" i="4"/>
  <c r="L729" i="4"/>
  <c r="L730" i="4"/>
  <c r="L731" i="4"/>
  <c r="L732" i="4"/>
  <c r="L733" i="4"/>
  <c r="L734" i="4"/>
  <c r="L735" i="4"/>
  <c r="L736" i="4"/>
  <c r="L737" i="4"/>
  <c r="L738" i="4"/>
  <c r="L739" i="4"/>
  <c r="L740" i="4"/>
  <c r="L741" i="4"/>
  <c r="L742" i="4"/>
  <c r="L743" i="4"/>
  <c r="L744" i="4"/>
  <c r="L745" i="4"/>
  <c r="L746" i="4"/>
  <c r="L747" i="4"/>
  <c r="L748" i="4"/>
  <c r="L749" i="4"/>
  <c r="L750" i="4"/>
  <c r="L751" i="4"/>
  <c r="L752" i="4"/>
  <c r="L753" i="4"/>
  <c r="L754" i="4"/>
  <c r="L755" i="4"/>
  <c r="L756" i="4"/>
  <c r="L757" i="4"/>
  <c r="L758" i="4"/>
  <c r="L759" i="4"/>
  <c r="L760" i="4"/>
  <c r="L761" i="4"/>
  <c r="L762" i="4"/>
  <c r="L763" i="4"/>
  <c r="L764" i="4"/>
  <c r="L765" i="4"/>
  <c r="L766" i="4"/>
  <c r="L767" i="4"/>
  <c r="L768" i="4"/>
  <c r="L769" i="4"/>
  <c r="L770" i="4"/>
  <c r="L771" i="4"/>
  <c r="L772" i="4"/>
  <c r="L773" i="4"/>
  <c r="L774" i="4"/>
  <c r="L775" i="4"/>
  <c r="L776" i="4"/>
  <c r="L777" i="4"/>
  <c r="L778" i="4"/>
  <c r="L779" i="4"/>
  <c r="L780" i="4"/>
  <c r="L781" i="4"/>
  <c r="L782" i="4"/>
  <c r="L783" i="4"/>
  <c r="L784" i="4"/>
  <c r="L785" i="4"/>
  <c r="L786" i="4"/>
  <c r="L787" i="4"/>
  <c r="L788" i="4"/>
  <c r="L789" i="4"/>
  <c r="L790" i="4"/>
  <c r="L791" i="4"/>
  <c r="L792" i="4"/>
  <c r="L793" i="4"/>
  <c r="L794" i="4"/>
  <c r="L795" i="4"/>
  <c r="L796" i="4"/>
  <c r="L797" i="4"/>
  <c r="L798" i="4"/>
  <c r="L799" i="4"/>
  <c r="L800" i="4"/>
  <c r="L801" i="4"/>
  <c r="L802" i="4"/>
  <c r="L803" i="4"/>
  <c r="L804" i="4"/>
  <c r="L805" i="4"/>
  <c r="L806" i="4"/>
  <c r="L807" i="4"/>
  <c r="L808" i="4"/>
  <c r="L809" i="4"/>
  <c r="L810" i="4"/>
  <c r="L811" i="4"/>
  <c r="L812" i="4"/>
  <c r="L813" i="4"/>
  <c r="L814" i="4"/>
  <c r="L815" i="4"/>
  <c r="L816" i="4"/>
  <c r="L817" i="4"/>
  <c r="L818" i="4"/>
  <c r="L819" i="4"/>
  <c r="L820" i="4"/>
  <c r="L821" i="4"/>
  <c r="L822" i="4"/>
  <c r="L823" i="4"/>
  <c r="L824" i="4"/>
  <c r="L825" i="4"/>
  <c r="L826" i="4"/>
  <c r="L827" i="4"/>
  <c r="L828" i="4"/>
  <c r="L829" i="4"/>
  <c r="L830" i="4"/>
  <c r="L831" i="4"/>
  <c r="L832" i="4"/>
  <c r="L833" i="4"/>
  <c r="L834" i="4"/>
  <c r="L835" i="4"/>
  <c r="L836" i="4"/>
  <c r="L837" i="4"/>
  <c r="L838" i="4"/>
  <c r="L839" i="4"/>
  <c r="L840" i="4"/>
  <c r="L841" i="4"/>
  <c r="L842" i="4"/>
  <c r="L843" i="4"/>
  <c r="L844" i="4"/>
  <c r="L845" i="4"/>
  <c r="L846" i="4"/>
  <c r="L847" i="4"/>
  <c r="L848" i="4"/>
  <c r="L849" i="4"/>
  <c r="L850" i="4"/>
  <c r="L851" i="4"/>
  <c r="L852" i="4"/>
  <c r="L853" i="4"/>
  <c r="L854" i="4"/>
  <c r="L855" i="4"/>
  <c r="L856" i="4"/>
  <c r="L857" i="4"/>
  <c r="L858" i="4"/>
  <c r="L859" i="4"/>
  <c r="L860" i="4"/>
  <c r="L861" i="4"/>
  <c r="L862" i="4"/>
  <c r="L863" i="4"/>
  <c r="L864" i="4"/>
  <c r="L865" i="4"/>
  <c r="L866" i="4"/>
  <c r="L867" i="4"/>
  <c r="L868" i="4"/>
  <c r="L869" i="4"/>
  <c r="L870" i="4"/>
  <c r="L871" i="4"/>
  <c r="L872" i="4"/>
  <c r="L873" i="4"/>
  <c r="L874" i="4"/>
  <c r="L875" i="4"/>
  <c r="L876" i="4"/>
  <c r="L877" i="4"/>
  <c r="L878" i="4"/>
  <c r="L879" i="4"/>
  <c r="L880" i="4"/>
  <c r="L881" i="4"/>
  <c r="L882" i="4"/>
  <c r="L883" i="4"/>
  <c r="L884" i="4"/>
  <c r="L885" i="4"/>
  <c r="L886" i="4"/>
  <c r="L887" i="4"/>
  <c r="L888" i="4"/>
  <c r="L889" i="4"/>
  <c r="L890" i="4"/>
  <c r="L891" i="4"/>
  <c r="L892" i="4"/>
  <c r="L893" i="4"/>
  <c r="L894" i="4"/>
  <c r="L895" i="4"/>
  <c r="L896" i="4"/>
  <c r="L897" i="4"/>
  <c r="L898" i="4"/>
  <c r="L899" i="4"/>
  <c r="L900" i="4"/>
  <c r="L901" i="4"/>
  <c r="L902" i="4"/>
  <c r="L903" i="4"/>
  <c r="L904" i="4"/>
  <c r="L905" i="4"/>
  <c r="L906" i="4"/>
  <c r="L907" i="4"/>
  <c r="L908" i="4"/>
  <c r="L909" i="4"/>
  <c r="L910" i="4"/>
  <c r="L911" i="4"/>
  <c r="L912" i="4"/>
  <c r="L913" i="4"/>
  <c r="L914" i="4"/>
  <c r="L915" i="4"/>
  <c r="L916" i="4"/>
  <c r="L917" i="4"/>
  <c r="L918" i="4"/>
  <c r="L919" i="4"/>
  <c r="L920" i="4"/>
  <c r="L921" i="4"/>
  <c r="L922" i="4"/>
  <c r="L923" i="4"/>
  <c r="L924" i="4"/>
  <c r="L925" i="4"/>
  <c r="L926" i="4"/>
  <c r="L927" i="4"/>
  <c r="L928" i="4"/>
  <c r="L929" i="4"/>
  <c r="L930" i="4"/>
  <c r="L931" i="4"/>
  <c r="L932" i="4"/>
  <c r="L933" i="4"/>
  <c r="L934" i="4"/>
  <c r="L935" i="4"/>
  <c r="L936" i="4"/>
  <c r="L937" i="4"/>
  <c r="L938" i="4"/>
  <c r="L939" i="4"/>
  <c r="L940" i="4"/>
  <c r="L941" i="4"/>
  <c r="L942" i="4"/>
  <c r="L943" i="4"/>
  <c r="L944" i="4"/>
  <c r="L945" i="4"/>
  <c r="L946" i="4"/>
  <c r="L947" i="4"/>
  <c r="L948" i="4"/>
  <c r="L949" i="4"/>
  <c r="L950" i="4"/>
  <c r="L951" i="4"/>
  <c r="L952" i="4"/>
  <c r="L953" i="4"/>
  <c r="L954" i="4"/>
  <c r="L955" i="4"/>
  <c r="L956" i="4"/>
  <c r="L957" i="4"/>
  <c r="L958" i="4"/>
  <c r="L959" i="4"/>
  <c r="L960" i="4"/>
  <c r="L961" i="4"/>
  <c r="L962" i="4"/>
  <c r="L963" i="4"/>
  <c r="L964" i="4"/>
  <c r="L965" i="4"/>
  <c r="L966" i="4"/>
  <c r="L967" i="4"/>
  <c r="L968" i="4"/>
  <c r="L969" i="4"/>
  <c r="L970" i="4"/>
  <c r="L971" i="4"/>
  <c r="L972" i="4"/>
  <c r="L973" i="4"/>
  <c r="L974" i="4"/>
  <c r="L975" i="4"/>
  <c r="L976" i="4"/>
  <c r="L977" i="4"/>
  <c r="L978" i="4"/>
  <c r="L979" i="4"/>
  <c r="L980" i="4"/>
  <c r="L981" i="4"/>
  <c r="L982" i="4"/>
  <c r="L983" i="4"/>
  <c r="L984" i="4"/>
  <c r="L985" i="4"/>
  <c r="L986" i="4"/>
  <c r="L987" i="4"/>
  <c r="L988" i="4"/>
  <c r="L989" i="4"/>
  <c r="L990" i="4"/>
  <c r="L991" i="4"/>
  <c r="L992" i="4"/>
  <c r="L993" i="4"/>
  <c r="L994" i="4"/>
  <c r="L995" i="4"/>
  <c r="L996" i="4"/>
  <c r="L997" i="4"/>
  <c r="L998" i="4"/>
  <c r="L999" i="4"/>
  <c r="L1000" i="4"/>
  <c r="L1001" i="4"/>
  <c r="L1002" i="4"/>
  <c r="L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M505" i="4"/>
  <c r="M506" i="4"/>
  <c r="M507" i="4"/>
  <c r="M508" i="4"/>
  <c r="M509" i="4"/>
  <c r="M510" i="4"/>
  <c r="M511" i="4"/>
  <c r="M512" i="4"/>
  <c r="M513" i="4"/>
  <c r="M514" i="4"/>
  <c r="M515" i="4"/>
  <c r="M516" i="4"/>
  <c r="M517" i="4"/>
  <c r="M518" i="4"/>
  <c r="M519" i="4"/>
  <c r="M520" i="4"/>
  <c r="M521" i="4"/>
  <c r="M522" i="4"/>
  <c r="M523" i="4"/>
  <c r="M524" i="4"/>
  <c r="M525" i="4"/>
  <c r="M526" i="4"/>
  <c r="M527" i="4"/>
  <c r="M528" i="4"/>
  <c r="M529" i="4"/>
  <c r="M530" i="4"/>
  <c r="M531" i="4"/>
  <c r="M532" i="4"/>
  <c r="M533" i="4"/>
  <c r="M534" i="4"/>
  <c r="M535" i="4"/>
  <c r="M536" i="4"/>
  <c r="M537" i="4"/>
  <c r="M538" i="4"/>
  <c r="M539" i="4"/>
  <c r="M540" i="4"/>
  <c r="M541" i="4"/>
  <c r="M542" i="4"/>
  <c r="M543" i="4"/>
  <c r="M544" i="4"/>
  <c r="M545" i="4"/>
  <c r="M546" i="4"/>
  <c r="M547" i="4"/>
  <c r="M548" i="4"/>
  <c r="M549" i="4"/>
  <c r="M550" i="4"/>
  <c r="M551" i="4"/>
  <c r="M552" i="4"/>
  <c r="M553" i="4"/>
  <c r="M554" i="4"/>
  <c r="M555" i="4"/>
  <c r="M556" i="4"/>
  <c r="M557" i="4"/>
  <c r="M558" i="4"/>
  <c r="M559" i="4"/>
  <c r="M560" i="4"/>
  <c r="M561" i="4"/>
  <c r="M562" i="4"/>
  <c r="M563" i="4"/>
  <c r="M564" i="4"/>
  <c r="M565" i="4"/>
  <c r="M566" i="4"/>
  <c r="M567" i="4"/>
  <c r="M568" i="4"/>
  <c r="M569" i="4"/>
  <c r="M570" i="4"/>
  <c r="M571" i="4"/>
  <c r="M572" i="4"/>
  <c r="M573" i="4"/>
  <c r="M574" i="4"/>
  <c r="M575" i="4"/>
  <c r="M576" i="4"/>
  <c r="M577" i="4"/>
  <c r="M578" i="4"/>
  <c r="M579" i="4"/>
  <c r="M580" i="4"/>
  <c r="M581" i="4"/>
  <c r="M582" i="4"/>
  <c r="M583" i="4"/>
  <c r="M584" i="4"/>
  <c r="M585" i="4"/>
  <c r="M586" i="4"/>
  <c r="M587" i="4"/>
  <c r="M588" i="4"/>
  <c r="M589" i="4"/>
  <c r="M590" i="4"/>
  <c r="M591" i="4"/>
  <c r="M592" i="4"/>
  <c r="M593" i="4"/>
  <c r="M594" i="4"/>
  <c r="M595" i="4"/>
  <c r="M596" i="4"/>
  <c r="M597" i="4"/>
  <c r="M598" i="4"/>
  <c r="M599" i="4"/>
  <c r="M600" i="4"/>
  <c r="M601" i="4"/>
  <c r="M602" i="4"/>
  <c r="M603" i="4"/>
  <c r="M604" i="4"/>
  <c r="M605" i="4"/>
  <c r="M606" i="4"/>
  <c r="M607" i="4"/>
  <c r="M608" i="4"/>
  <c r="M609" i="4"/>
  <c r="M610" i="4"/>
  <c r="M611" i="4"/>
  <c r="M612" i="4"/>
  <c r="M613" i="4"/>
  <c r="M614" i="4"/>
  <c r="M615" i="4"/>
  <c r="M616" i="4"/>
  <c r="M617" i="4"/>
  <c r="M618" i="4"/>
  <c r="M619" i="4"/>
  <c r="M620" i="4"/>
  <c r="M621" i="4"/>
  <c r="M622" i="4"/>
  <c r="M623" i="4"/>
  <c r="M624" i="4"/>
  <c r="M625" i="4"/>
  <c r="M626" i="4"/>
  <c r="M627" i="4"/>
  <c r="M628" i="4"/>
  <c r="M629" i="4"/>
  <c r="M630" i="4"/>
  <c r="M631" i="4"/>
  <c r="M632" i="4"/>
  <c r="M633" i="4"/>
  <c r="M634" i="4"/>
  <c r="M635" i="4"/>
  <c r="M636" i="4"/>
  <c r="M637" i="4"/>
  <c r="M638" i="4"/>
  <c r="M639" i="4"/>
  <c r="M640" i="4"/>
  <c r="M641" i="4"/>
  <c r="M642" i="4"/>
  <c r="M643" i="4"/>
  <c r="M644" i="4"/>
  <c r="M645" i="4"/>
  <c r="M646" i="4"/>
  <c r="M647" i="4"/>
  <c r="M648" i="4"/>
  <c r="M649" i="4"/>
  <c r="M650" i="4"/>
  <c r="M651" i="4"/>
  <c r="M652" i="4"/>
  <c r="M653" i="4"/>
  <c r="M654" i="4"/>
  <c r="M655" i="4"/>
  <c r="M656" i="4"/>
  <c r="M657" i="4"/>
  <c r="M658" i="4"/>
  <c r="M659" i="4"/>
  <c r="M660" i="4"/>
  <c r="M661" i="4"/>
  <c r="M662" i="4"/>
  <c r="M663" i="4"/>
  <c r="M664" i="4"/>
  <c r="M665" i="4"/>
  <c r="M666" i="4"/>
  <c r="M667" i="4"/>
  <c r="M668" i="4"/>
  <c r="M669" i="4"/>
  <c r="M670" i="4"/>
  <c r="M671" i="4"/>
  <c r="M672" i="4"/>
  <c r="M673" i="4"/>
  <c r="M674" i="4"/>
  <c r="M675" i="4"/>
  <c r="M676" i="4"/>
  <c r="M677" i="4"/>
  <c r="M678" i="4"/>
  <c r="M679" i="4"/>
  <c r="M680" i="4"/>
  <c r="M681" i="4"/>
  <c r="M682" i="4"/>
  <c r="M683" i="4"/>
  <c r="M684" i="4"/>
  <c r="M685" i="4"/>
  <c r="M686" i="4"/>
  <c r="M687" i="4"/>
  <c r="M688" i="4"/>
  <c r="M689" i="4"/>
  <c r="M690" i="4"/>
  <c r="M691" i="4"/>
  <c r="M692" i="4"/>
  <c r="M693" i="4"/>
  <c r="M694" i="4"/>
  <c r="M695" i="4"/>
  <c r="M696" i="4"/>
  <c r="M697" i="4"/>
  <c r="M698" i="4"/>
  <c r="M699" i="4"/>
  <c r="M700" i="4"/>
  <c r="M701" i="4"/>
  <c r="M702" i="4"/>
  <c r="M703" i="4"/>
  <c r="M704" i="4"/>
  <c r="M705" i="4"/>
  <c r="M706" i="4"/>
  <c r="M707" i="4"/>
  <c r="M708" i="4"/>
  <c r="M709" i="4"/>
  <c r="M710" i="4"/>
  <c r="M711" i="4"/>
  <c r="M712" i="4"/>
  <c r="M713" i="4"/>
  <c r="M714" i="4"/>
  <c r="M715" i="4"/>
  <c r="M716" i="4"/>
  <c r="M717" i="4"/>
  <c r="M718" i="4"/>
  <c r="M719" i="4"/>
  <c r="M720" i="4"/>
  <c r="M721" i="4"/>
  <c r="M722" i="4"/>
  <c r="M723" i="4"/>
  <c r="M724" i="4"/>
  <c r="M725" i="4"/>
  <c r="M726" i="4"/>
  <c r="M727" i="4"/>
  <c r="M728" i="4"/>
  <c r="M729" i="4"/>
  <c r="M730" i="4"/>
  <c r="M731" i="4"/>
  <c r="M732" i="4"/>
  <c r="M733" i="4"/>
  <c r="M734" i="4"/>
  <c r="M735" i="4"/>
  <c r="M736" i="4"/>
  <c r="M737" i="4"/>
  <c r="M738" i="4"/>
  <c r="M739" i="4"/>
  <c r="M740" i="4"/>
  <c r="M741" i="4"/>
  <c r="M742" i="4"/>
  <c r="M743" i="4"/>
  <c r="M744" i="4"/>
  <c r="M745" i="4"/>
  <c r="M746" i="4"/>
  <c r="M747" i="4"/>
  <c r="M748" i="4"/>
  <c r="M749" i="4"/>
  <c r="M750" i="4"/>
  <c r="M751" i="4"/>
  <c r="M752" i="4"/>
  <c r="M753" i="4"/>
  <c r="M754" i="4"/>
  <c r="M755" i="4"/>
  <c r="M756" i="4"/>
  <c r="M757" i="4"/>
  <c r="M758" i="4"/>
  <c r="M759" i="4"/>
  <c r="M760" i="4"/>
  <c r="M761" i="4"/>
  <c r="M762" i="4"/>
  <c r="M763" i="4"/>
  <c r="M764" i="4"/>
  <c r="M765" i="4"/>
  <c r="M766" i="4"/>
  <c r="M767" i="4"/>
  <c r="M768" i="4"/>
  <c r="M769" i="4"/>
  <c r="M770" i="4"/>
  <c r="M771" i="4"/>
  <c r="M772" i="4"/>
  <c r="M773" i="4"/>
  <c r="M774" i="4"/>
  <c r="M775" i="4"/>
  <c r="M776" i="4"/>
  <c r="M777" i="4"/>
  <c r="M778" i="4"/>
  <c r="M779" i="4"/>
  <c r="M780" i="4"/>
  <c r="M781" i="4"/>
  <c r="M782" i="4"/>
  <c r="M783" i="4"/>
  <c r="M784" i="4"/>
  <c r="M785" i="4"/>
  <c r="M786" i="4"/>
  <c r="M787" i="4"/>
  <c r="M788" i="4"/>
  <c r="M789" i="4"/>
  <c r="M790" i="4"/>
  <c r="M791" i="4"/>
  <c r="M792" i="4"/>
  <c r="M793" i="4"/>
  <c r="M794" i="4"/>
  <c r="M795" i="4"/>
  <c r="M796" i="4"/>
  <c r="M797" i="4"/>
  <c r="M798" i="4"/>
  <c r="M799" i="4"/>
  <c r="M800" i="4"/>
  <c r="M801" i="4"/>
  <c r="M802" i="4"/>
  <c r="M803" i="4"/>
  <c r="M804" i="4"/>
  <c r="M805" i="4"/>
  <c r="M806" i="4"/>
  <c r="M807" i="4"/>
  <c r="M808" i="4"/>
  <c r="M809" i="4"/>
  <c r="M810" i="4"/>
  <c r="M811" i="4"/>
  <c r="M812" i="4"/>
  <c r="M813" i="4"/>
  <c r="M814" i="4"/>
  <c r="M815" i="4"/>
  <c r="M816" i="4"/>
  <c r="M817" i="4"/>
  <c r="M818" i="4"/>
  <c r="M819" i="4"/>
  <c r="M820" i="4"/>
  <c r="M821" i="4"/>
  <c r="M822" i="4"/>
  <c r="M823" i="4"/>
  <c r="M824" i="4"/>
  <c r="M825" i="4"/>
  <c r="M826" i="4"/>
  <c r="M827" i="4"/>
  <c r="M828" i="4"/>
  <c r="M829" i="4"/>
  <c r="M830" i="4"/>
  <c r="M831" i="4"/>
  <c r="M832" i="4"/>
  <c r="M833" i="4"/>
  <c r="M834" i="4"/>
  <c r="M835" i="4"/>
  <c r="M836" i="4"/>
  <c r="M837" i="4"/>
  <c r="M838" i="4"/>
  <c r="M839" i="4"/>
  <c r="M840" i="4"/>
  <c r="M841" i="4"/>
  <c r="M842" i="4"/>
  <c r="M843" i="4"/>
  <c r="M844" i="4"/>
  <c r="M845" i="4"/>
  <c r="M846" i="4"/>
  <c r="M847" i="4"/>
  <c r="M848" i="4"/>
  <c r="M849" i="4"/>
  <c r="M850" i="4"/>
  <c r="M851" i="4"/>
  <c r="M852" i="4"/>
  <c r="M853" i="4"/>
  <c r="M854" i="4"/>
  <c r="M855" i="4"/>
  <c r="M856" i="4"/>
  <c r="M857" i="4"/>
  <c r="M858" i="4"/>
  <c r="M859" i="4"/>
  <c r="M860" i="4"/>
  <c r="M861" i="4"/>
  <c r="M862" i="4"/>
  <c r="M863" i="4"/>
  <c r="M864" i="4"/>
  <c r="M865" i="4"/>
  <c r="M866" i="4"/>
  <c r="M867" i="4"/>
  <c r="M868" i="4"/>
  <c r="M869" i="4"/>
  <c r="M870" i="4"/>
  <c r="M871" i="4"/>
  <c r="M872" i="4"/>
  <c r="M873" i="4"/>
  <c r="M874" i="4"/>
  <c r="M875" i="4"/>
  <c r="M876" i="4"/>
  <c r="M877" i="4"/>
  <c r="M878" i="4"/>
  <c r="M879" i="4"/>
  <c r="M880" i="4"/>
  <c r="M881" i="4"/>
  <c r="M882" i="4"/>
  <c r="M883" i="4"/>
  <c r="M884" i="4"/>
  <c r="M885" i="4"/>
  <c r="M886" i="4"/>
  <c r="M887" i="4"/>
  <c r="M888" i="4"/>
  <c r="M889" i="4"/>
  <c r="M890" i="4"/>
  <c r="M891" i="4"/>
  <c r="M892" i="4"/>
  <c r="M893" i="4"/>
  <c r="M894" i="4"/>
  <c r="M895" i="4"/>
  <c r="M896" i="4"/>
  <c r="M897" i="4"/>
  <c r="M898" i="4"/>
  <c r="M899" i="4"/>
  <c r="M900" i="4"/>
  <c r="M901" i="4"/>
  <c r="M902" i="4"/>
  <c r="M903" i="4"/>
  <c r="M904" i="4"/>
  <c r="M905" i="4"/>
  <c r="M906" i="4"/>
  <c r="M907" i="4"/>
  <c r="M908" i="4"/>
  <c r="M909" i="4"/>
  <c r="M910" i="4"/>
  <c r="M911" i="4"/>
  <c r="M912" i="4"/>
  <c r="M913" i="4"/>
  <c r="M914" i="4"/>
  <c r="M915" i="4"/>
  <c r="M916" i="4"/>
  <c r="M917" i="4"/>
  <c r="M918" i="4"/>
  <c r="M919" i="4"/>
  <c r="M920" i="4"/>
  <c r="M921" i="4"/>
  <c r="M922" i="4"/>
  <c r="M923" i="4"/>
  <c r="M924" i="4"/>
  <c r="M925" i="4"/>
  <c r="M926" i="4"/>
  <c r="M927" i="4"/>
  <c r="M928" i="4"/>
  <c r="M929" i="4"/>
  <c r="M930" i="4"/>
  <c r="M931" i="4"/>
  <c r="M932" i="4"/>
  <c r="M933" i="4"/>
  <c r="M934" i="4"/>
  <c r="M935" i="4"/>
  <c r="M936" i="4"/>
  <c r="M937" i="4"/>
  <c r="M938" i="4"/>
  <c r="M939" i="4"/>
  <c r="M940" i="4"/>
  <c r="M941" i="4"/>
  <c r="M942" i="4"/>
  <c r="M943" i="4"/>
  <c r="M944" i="4"/>
  <c r="M945" i="4"/>
  <c r="M946" i="4"/>
  <c r="M947" i="4"/>
  <c r="M948" i="4"/>
  <c r="M949" i="4"/>
  <c r="M950" i="4"/>
  <c r="M951" i="4"/>
  <c r="M952" i="4"/>
  <c r="M953" i="4"/>
  <c r="M954" i="4"/>
  <c r="M955" i="4"/>
  <c r="M956" i="4"/>
  <c r="M957" i="4"/>
  <c r="M958" i="4"/>
  <c r="M959" i="4"/>
  <c r="M960" i="4"/>
  <c r="M961" i="4"/>
  <c r="M962" i="4"/>
  <c r="M963" i="4"/>
  <c r="M964" i="4"/>
  <c r="M965" i="4"/>
  <c r="M966" i="4"/>
  <c r="M967" i="4"/>
  <c r="M968" i="4"/>
  <c r="M969" i="4"/>
  <c r="M970" i="4"/>
  <c r="M971" i="4"/>
  <c r="M972" i="4"/>
  <c r="M973" i="4"/>
  <c r="M974" i="4"/>
  <c r="M975" i="4"/>
  <c r="M976" i="4"/>
  <c r="M977" i="4"/>
  <c r="M978" i="4"/>
  <c r="M979" i="4"/>
  <c r="M980" i="4"/>
  <c r="M981" i="4"/>
  <c r="M982" i="4"/>
  <c r="M983" i="4"/>
  <c r="M984" i="4"/>
  <c r="M985" i="4"/>
  <c r="M986" i="4"/>
  <c r="M987" i="4"/>
  <c r="M988" i="4"/>
  <c r="M989" i="4"/>
  <c r="M990" i="4"/>
  <c r="M991" i="4"/>
  <c r="M992" i="4"/>
  <c r="M993" i="4"/>
  <c r="M994" i="4"/>
  <c r="M995" i="4"/>
  <c r="M996" i="4"/>
  <c r="M997" i="4"/>
  <c r="M998" i="4"/>
  <c r="M999" i="4"/>
  <c r="M1000" i="4"/>
  <c r="M1001" i="4"/>
  <c r="M1002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5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5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7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8" i="4"/>
  <c r="K659" i="4"/>
  <c r="K660" i="4"/>
  <c r="K661" i="4"/>
  <c r="K662" i="4"/>
  <c r="K663" i="4"/>
  <c r="K664" i="4"/>
  <c r="K665" i="4"/>
  <c r="K666" i="4"/>
  <c r="K667" i="4"/>
  <c r="K668" i="4"/>
  <c r="K669" i="4"/>
  <c r="K670" i="4"/>
  <c r="K671" i="4"/>
  <c r="K672" i="4"/>
  <c r="K673" i="4"/>
  <c r="K674" i="4"/>
  <c r="K675" i="4"/>
  <c r="K676" i="4"/>
  <c r="K677" i="4"/>
  <c r="K678" i="4"/>
  <c r="K679" i="4"/>
  <c r="K680" i="4"/>
  <c r="K681" i="4"/>
  <c r="K682" i="4"/>
  <c r="K683" i="4"/>
  <c r="K684" i="4"/>
  <c r="K685" i="4"/>
  <c r="K686" i="4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1" i="4"/>
  <c r="K712" i="4"/>
  <c r="K713" i="4"/>
  <c r="K714" i="4"/>
  <c r="K715" i="4"/>
  <c r="K716" i="4"/>
  <c r="K717" i="4"/>
  <c r="K718" i="4"/>
  <c r="K719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5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8" i="4"/>
  <c r="K789" i="4"/>
  <c r="K790" i="4"/>
  <c r="K791" i="4"/>
  <c r="K792" i="4"/>
  <c r="K793" i="4"/>
  <c r="K794" i="4"/>
  <c r="K795" i="4"/>
  <c r="K796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2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1" i="4"/>
  <c r="K852" i="4"/>
  <c r="K853" i="4"/>
  <c r="K854" i="4"/>
  <c r="K855" i="4"/>
  <c r="K856" i="4"/>
  <c r="K857" i="4"/>
  <c r="K858" i="4"/>
  <c r="K859" i="4"/>
  <c r="K860" i="4"/>
  <c r="K861" i="4"/>
  <c r="K862" i="4"/>
  <c r="K863" i="4"/>
  <c r="K864" i="4"/>
  <c r="K865" i="4"/>
  <c r="K866" i="4"/>
  <c r="K867" i="4"/>
  <c r="K868" i="4"/>
  <c r="K869" i="4"/>
  <c r="K870" i="4"/>
  <c r="K871" i="4"/>
  <c r="K872" i="4"/>
  <c r="K873" i="4"/>
  <c r="K874" i="4"/>
  <c r="K875" i="4"/>
  <c r="K876" i="4"/>
  <c r="K877" i="4"/>
  <c r="K878" i="4"/>
  <c r="K879" i="4"/>
  <c r="K880" i="4"/>
  <c r="K881" i="4"/>
  <c r="K882" i="4"/>
  <c r="K883" i="4"/>
  <c r="K884" i="4"/>
  <c r="K885" i="4"/>
  <c r="K886" i="4"/>
  <c r="K887" i="4"/>
  <c r="K888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K902" i="4"/>
  <c r="K903" i="4"/>
  <c r="K904" i="4"/>
  <c r="K905" i="4"/>
  <c r="K906" i="4"/>
  <c r="K907" i="4"/>
  <c r="K908" i="4"/>
  <c r="K909" i="4"/>
  <c r="K910" i="4"/>
  <c r="K911" i="4"/>
  <c r="K912" i="4"/>
  <c r="K913" i="4"/>
  <c r="K914" i="4"/>
  <c r="K915" i="4"/>
  <c r="K916" i="4"/>
  <c r="K917" i="4"/>
  <c r="K918" i="4"/>
  <c r="K919" i="4"/>
  <c r="K920" i="4"/>
  <c r="K921" i="4"/>
  <c r="K922" i="4"/>
  <c r="K923" i="4"/>
  <c r="K924" i="4"/>
  <c r="K925" i="4"/>
  <c r="K926" i="4"/>
  <c r="K927" i="4"/>
  <c r="K928" i="4"/>
  <c r="K929" i="4"/>
  <c r="K930" i="4"/>
  <c r="K931" i="4"/>
  <c r="K932" i="4"/>
  <c r="K933" i="4"/>
  <c r="K934" i="4"/>
  <c r="K935" i="4"/>
  <c r="K936" i="4"/>
  <c r="K937" i="4"/>
  <c r="K938" i="4"/>
  <c r="K939" i="4"/>
  <c r="K940" i="4"/>
  <c r="K941" i="4"/>
  <c r="K942" i="4"/>
  <c r="K943" i="4"/>
  <c r="K944" i="4"/>
  <c r="K945" i="4"/>
  <c r="K946" i="4"/>
  <c r="K947" i="4"/>
  <c r="K948" i="4"/>
  <c r="K949" i="4"/>
  <c r="K950" i="4"/>
  <c r="K951" i="4"/>
  <c r="K952" i="4"/>
  <c r="K953" i="4"/>
  <c r="K954" i="4"/>
  <c r="K955" i="4"/>
  <c r="K956" i="4"/>
  <c r="K957" i="4"/>
  <c r="K958" i="4"/>
  <c r="K959" i="4"/>
  <c r="K960" i="4"/>
  <c r="K961" i="4"/>
  <c r="K962" i="4"/>
  <c r="K963" i="4"/>
  <c r="K964" i="4"/>
  <c r="K965" i="4"/>
  <c r="K966" i="4"/>
  <c r="K967" i="4"/>
  <c r="K968" i="4"/>
  <c r="K969" i="4"/>
  <c r="K970" i="4"/>
  <c r="K971" i="4"/>
  <c r="K972" i="4"/>
  <c r="K973" i="4"/>
  <c r="K974" i="4"/>
  <c r="K975" i="4"/>
  <c r="K976" i="4"/>
  <c r="K977" i="4"/>
  <c r="K978" i="4"/>
  <c r="K979" i="4"/>
  <c r="K980" i="4"/>
  <c r="K981" i="4"/>
  <c r="K982" i="4"/>
  <c r="K983" i="4"/>
  <c r="K984" i="4"/>
  <c r="K985" i="4"/>
  <c r="K986" i="4"/>
  <c r="K987" i="4"/>
  <c r="K988" i="4"/>
  <c r="K989" i="4"/>
  <c r="K990" i="4"/>
  <c r="K991" i="4"/>
  <c r="K992" i="4"/>
  <c r="K993" i="4"/>
  <c r="K994" i="4"/>
  <c r="K995" i="4"/>
  <c r="K996" i="4"/>
  <c r="K997" i="4"/>
  <c r="K998" i="4"/>
  <c r="K999" i="4"/>
  <c r="K1000" i="4"/>
  <c r="K1001" i="4"/>
  <c r="K1002" i="4"/>
  <c r="K3" i="4"/>
  <c r="Q3" i="6" l="1"/>
  <c r="Q31" i="6"/>
  <c r="Q30" i="6"/>
  <c r="Q29" i="6"/>
  <c r="K15" i="1" a="1"/>
  <c r="K15" i="1" s="1"/>
  <c r="Q8" i="6" l="1"/>
  <c r="D11" i="6"/>
  <c r="D4" i="6"/>
  <c r="E4" i="6"/>
  <c r="F4" i="6"/>
  <c r="G4" i="6"/>
  <c r="H4" i="6"/>
  <c r="I4" i="6"/>
  <c r="J4" i="6"/>
  <c r="K4" i="6"/>
  <c r="L4" i="6"/>
  <c r="M4" i="6"/>
  <c r="N4" i="6"/>
  <c r="O4" i="6"/>
  <c r="D5" i="6"/>
  <c r="E5" i="6"/>
  <c r="F5" i="6"/>
  <c r="G5" i="6"/>
  <c r="H5" i="6"/>
  <c r="I5" i="6"/>
  <c r="J5" i="6"/>
  <c r="K5" i="6"/>
  <c r="L5" i="6"/>
  <c r="M5" i="6"/>
  <c r="N5" i="6"/>
  <c r="O5" i="6"/>
  <c r="D6" i="6"/>
  <c r="E6" i="6"/>
  <c r="F6" i="6"/>
  <c r="G6" i="6"/>
  <c r="H6" i="6"/>
  <c r="I6" i="6"/>
  <c r="J6" i="6"/>
  <c r="K6" i="6"/>
  <c r="L6" i="6"/>
  <c r="M6" i="6"/>
  <c r="N6" i="6"/>
  <c r="O6" i="6"/>
  <c r="D7" i="6"/>
  <c r="D8" i="6" s="1"/>
  <c r="E7" i="6"/>
  <c r="F7" i="6"/>
  <c r="G7" i="6"/>
  <c r="H7" i="6"/>
  <c r="H8" i="6" s="1"/>
  <c r="I7" i="6"/>
  <c r="I8" i="6" s="1"/>
  <c r="J7" i="6"/>
  <c r="K7" i="6"/>
  <c r="L7" i="6"/>
  <c r="L8" i="6" s="1"/>
  <c r="M7" i="6"/>
  <c r="M8" i="6" s="1"/>
  <c r="N7" i="6"/>
  <c r="O7" i="6"/>
  <c r="G8" i="6"/>
  <c r="K8" i="6"/>
  <c r="O8" i="6"/>
  <c r="E11" i="6"/>
  <c r="F11" i="6"/>
  <c r="G11" i="6"/>
  <c r="H11" i="6"/>
  <c r="I11" i="6"/>
  <c r="J11" i="6"/>
  <c r="K11" i="6"/>
  <c r="L11" i="6"/>
  <c r="M11" i="6"/>
  <c r="N11" i="6"/>
  <c r="O11" i="6"/>
  <c r="Q11" i="6"/>
  <c r="Q12" i="6"/>
  <c r="D13" i="6"/>
  <c r="E13" i="6"/>
  <c r="E15" i="6" s="1"/>
  <c r="F13" i="6"/>
  <c r="F15" i="6" s="1"/>
  <c r="F27" i="6" s="1"/>
  <c r="G13" i="6"/>
  <c r="H13" i="6"/>
  <c r="I13" i="6"/>
  <c r="I15" i="6" s="1"/>
  <c r="I27" i="6" s="1"/>
  <c r="J13" i="6"/>
  <c r="J15" i="6" s="1"/>
  <c r="J27" i="6" s="1"/>
  <c r="K13" i="6"/>
  <c r="L13" i="6"/>
  <c r="M13" i="6"/>
  <c r="M15" i="6" s="1"/>
  <c r="M27" i="6" s="1"/>
  <c r="N13" i="6"/>
  <c r="N15" i="6" s="1"/>
  <c r="N27" i="6" s="1"/>
  <c r="O13" i="6"/>
  <c r="Q14" i="6"/>
  <c r="D15" i="6"/>
  <c r="D27" i="6" s="1"/>
  <c r="G15" i="6"/>
  <c r="G27" i="6" s="1"/>
  <c r="H15" i="6"/>
  <c r="H27" i="6" s="1"/>
  <c r="K15" i="6"/>
  <c r="K27" i="6" s="1"/>
  <c r="L15" i="6"/>
  <c r="L27" i="6" s="1"/>
  <c r="O15" i="6"/>
  <c r="O27" i="6" s="1"/>
  <c r="D17" i="6"/>
  <c r="E17" i="6"/>
  <c r="Q17" i="6" s="1"/>
  <c r="F17" i="6"/>
  <c r="G17" i="6"/>
  <c r="H17" i="6"/>
  <c r="I17" i="6"/>
  <c r="I21" i="6" s="1"/>
  <c r="J17" i="6"/>
  <c r="K17" i="6"/>
  <c r="L17" i="6"/>
  <c r="M17" i="6"/>
  <c r="N17" i="6"/>
  <c r="O17" i="6"/>
  <c r="Q18" i="6"/>
  <c r="Q19" i="6"/>
  <c r="Q20" i="6"/>
  <c r="D21" i="6"/>
  <c r="E21" i="6"/>
  <c r="Q21" i="6" s="1"/>
  <c r="F21" i="6"/>
  <c r="G21" i="6"/>
  <c r="H21" i="6"/>
  <c r="J21" i="6"/>
  <c r="K21" i="6"/>
  <c r="L21" i="6"/>
  <c r="M21" i="6"/>
  <c r="N21" i="6"/>
  <c r="O21" i="6"/>
  <c r="Q23" i="6"/>
  <c r="Q26" i="6" s="1"/>
  <c r="Q24" i="6"/>
  <c r="Q25" i="6"/>
  <c r="D26" i="6"/>
  <c r="E26" i="6"/>
  <c r="F26" i="6"/>
  <c r="G26" i="6"/>
  <c r="H26" i="6"/>
  <c r="I26" i="6"/>
  <c r="J26" i="6"/>
  <c r="K26" i="6"/>
  <c r="L26" i="6"/>
  <c r="M26" i="6"/>
  <c r="N26" i="6"/>
  <c r="O26" i="6"/>
  <c r="D32" i="6"/>
  <c r="E32" i="6"/>
  <c r="E34" i="6" s="1"/>
  <c r="F32" i="6"/>
  <c r="F34" i="6" s="1"/>
  <c r="G32" i="6"/>
  <c r="H32" i="6"/>
  <c r="I32" i="6"/>
  <c r="I34" i="6" s="1"/>
  <c r="J32" i="6"/>
  <c r="J34" i="6" s="1"/>
  <c r="K32" i="6"/>
  <c r="L32" i="6"/>
  <c r="M32" i="6"/>
  <c r="M34" i="6" s="1"/>
  <c r="N32" i="6"/>
  <c r="N34" i="6" s="1"/>
  <c r="O32" i="6"/>
  <c r="D33" i="6"/>
  <c r="E33" i="6"/>
  <c r="Q33" i="6" s="1"/>
  <c r="F33" i="6"/>
  <c r="G33" i="6"/>
  <c r="H33" i="6"/>
  <c r="I33" i="6"/>
  <c r="J33" i="6"/>
  <c r="K33" i="6"/>
  <c r="L33" i="6"/>
  <c r="M33" i="6"/>
  <c r="N33" i="6"/>
  <c r="O33" i="6"/>
  <c r="D34" i="6"/>
  <c r="G34" i="6"/>
  <c r="H34" i="6"/>
  <c r="K34" i="6"/>
  <c r="L34" i="6"/>
  <c r="O34" i="6"/>
  <c r="Q36" i="6"/>
  <c r="Q37" i="6"/>
  <c r="Q40" i="6" s="1"/>
  <c r="Q38" i="6"/>
  <c r="D39" i="6"/>
  <c r="D40" i="6" s="1"/>
  <c r="E39" i="6"/>
  <c r="F39" i="6"/>
  <c r="G39" i="6"/>
  <c r="H39" i="6"/>
  <c r="H40" i="6" s="1"/>
  <c r="I39" i="6"/>
  <c r="J39" i="6"/>
  <c r="K39" i="6"/>
  <c r="L39" i="6"/>
  <c r="L40" i="6" s="1"/>
  <c r="M39" i="6"/>
  <c r="N39" i="6"/>
  <c r="O39" i="6"/>
  <c r="Q39" i="6"/>
  <c r="E40" i="6"/>
  <c r="F40" i="6"/>
  <c r="G40" i="6"/>
  <c r="I40" i="6"/>
  <c r="J40" i="6"/>
  <c r="K40" i="6"/>
  <c r="M40" i="6"/>
  <c r="N40" i="6"/>
  <c r="O40" i="6"/>
  <c r="Q42" i="6"/>
  <c r="Q43" i="6"/>
  <c r="Q46" i="6" s="1"/>
  <c r="Q44" i="6"/>
  <c r="D45" i="6"/>
  <c r="E45" i="6"/>
  <c r="Q45" i="6" s="1"/>
  <c r="F45" i="6"/>
  <c r="G45" i="6"/>
  <c r="G46" i="6" s="1"/>
  <c r="H45" i="6"/>
  <c r="I45" i="6"/>
  <c r="J45" i="6"/>
  <c r="K45" i="6"/>
  <c r="K46" i="6" s="1"/>
  <c r="L45" i="6"/>
  <c r="M45" i="6"/>
  <c r="N45" i="6"/>
  <c r="O45" i="6"/>
  <c r="O46" i="6" s="1"/>
  <c r="D46" i="6"/>
  <c r="E46" i="6"/>
  <c r="F46" i="6"/>
  <c r="H46" i="6"/>
  <c r="I46" i="6"/>
  <c r="J46" i="6"/>
  <c r="L46" i="6"/>
  <c r="M46" i="6"/>
  <c r="N46" i="6"/>
  <c r="Q48" i="6"/>
  <c r="Q51" i="6" s="1"/>
  <c r="Q49" i="6"/>
  <c r="Q50" i="6"/>
  <c r="D51" i="6"/>
  <c r="E51" i="6"/>
  <c r="F51" i="6"/>
  <c r="G51" i="6"/>
  <c r="H51" i="6"/>
  <c r="I51" i="6"/>
  <c r="J51" i="6"/>
  <c r="K51" i="6"/>
  <c r="L51" i="6"/>
  <c r="M51" i="6"/>
  <c r="N51" i="6"/>
  <c r="O51" i="6"/>
  <c r="Q53" i="6"/>
  <c r="Q56" i="6" s="1"/>
  <c r="Q54" i="6"/>
  <c r="Q55" i="6"/>
  <c r="D56" i="6"/>
  <c r="E56" i="6"/>
  <c r="F56" i="6"/>
  <c r="G56" i="6"/>
  <c r="H56" i="6"/>
  <c r="I56" i="6"/>
  <c r="J56" i="6"/>
  <c r="K56" i="6"/>
  <c r="L56" i="6"/>
  <c r="M56" i="6"/>
  <c r="N56" i="6"/>
  <c r="O56" i="6"/>
  <c r="O58" i="6" l="1"/>
  <c r="E8" i="6"/>
  <c r="Q7" i="6"/>
  <c r="N8" i="6"/>
  <c r="N58" i="6" s="1"/>
  <c r="J8" i="6"/>
  <c r="J58" i="6" s="1"/>
  <c r="F8" i="6"/>
  <c r="F58" i="6" s="1"/>
  <c r="H58" i="6"/>
  <c r="L58" i="6"/>
  <c r="G58" i="6"/>
  <c r="D58" i="6"/>
  <c r="M58" i="6"/>
  <c r="I58" i="6"/>
  <c r="Q15" i="6"/>
  <c r="Q27" i="6" s="1"/>
  <c r="E27" i="6"/>
  <c r="E58" i="6" s="1"/>
  <c r="K58" i="6"/>
  <c r="Q32" i="6"/>
  <c r="Q34" i="6" s="1"/>
  <c r="Q13" i="6"/>
  <c r="Q6" i="6"/>
  <c r="C9" i="5"/>
  <c r="C8" i="5"/>
  <c r="C7" i="5"/>
  <c r="C6" i="5"/>
  <c r="C5" i="5"/>
  <c r="C4" i="5"/>
  <c r="Q58" i="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<sst xmlns="http://schemas.openxmlformats.org/spreadsheetml/2006/main" count="6510" uniqueCount="5270">
  <si>
    <t>OrderDate</t>
  </si>
  <si>
    <t>Region</t>
  </si>
  <si>
    <t>Rep</t>
  </si>
  <si>
    <t>Item</t>
  </si>
  <si>
    <t>Units</t>
  </si>
  <si>
    <t>Total</t>
  </si>
  <si>
    <t>East</t>
  </si>
  <si>
    <t>Jones</t>
  </si>
  <si>
    <t>Pencil</t>
  </si>
  <si>
    <t>Central</t>
  </si>
  <si>
    <t>Kivell</t>
  </si>
  <si>
    <t>Binder</t>
  </si>
  <si>
    <t>Jardine</t>
  </si>
  <si>
    <t>Gill</t>
  </si>
  <si>
    <t>Pen</t>
  </si>
  <si>
    <t>West</t>
  </si>
  <si>
    <t>Sorvino</t>
  </si>
  <si>
    <t>Andrews</t>
  </si>
  <si>
    <t>Thompson</t>
  </si>
  <si>
    <t>Morgan</t>
  </si>
  <si>
    <t>Howard</t>
  </si>
  <si>
    <t>Parent</t>
  </si>
  <si>
    <t>Smith</t>
  </si>
  <si>
    <t>Desk</t>
  </si>
  <si>
    <t>Pen Set</t>
  </si>
  <si>
    <t>Postcode</t>
  </si>
  <si>
    <t>Contact number</t>
  </si>
  <si>
    <t>Ethan</t>
  </si>
  <si>
    <t>Liam</t>
  </si>
  <si>
    <t>Noah</t>
  </si>
  <si>
    <t>Oliver</t>
  </si>
  <si>
    <t>William</t>
  </si>
  <si>
    <t>James</t>
  </si>
  <si>
    <t>Benjamin</t>
  </si>
  <si>
    <t>Alexander</t>
  </si>
  <si>
    <t>Henry</t>
  </si>
  <si>
    <t>Daniel</t>
  </si>
  <si>
    <t>Michael</t>
  </si>
  <si>
    <t>Matthew</t>
  </si>
  <si>
    <t>David</t>
  </si>
  <si>
    <t>Joseph</t>
  </si>
  <si>
    <t>Samuel</t>
  </si>
  <si>
    <t>Andrew</t>
  </si>
  <si>
    <t>Christopher</t>
  </si>
  <si>
    <t>Nicholas</t>
  </si>
  <si>
    <t>Anthony</t>
  </si>
  <si>
    <t>Thomas</t>
  </si>
  <si>
    <t>First Name</t>
  </si>
  <si>
    <t>Last Name</t>
  </si>
  <si>
    <t>Stein</t>
  </si>
  <si>
    <t>Cook</t>
  </si>
  <si>
    <t>Hayden</t>
  </si>
  <si>
    <t>Le</t>
  </si>
  <si>
    <t>Petty</t>
  </si>
  <si>
    <t>Morales</t>
  </si>
  <si>
    <t>Haney</t>
  </si>
  <si>
    <t>Rasmussen</t>
  </si>
  <si>
    <t>Gonzalez</t>
  </si>
  <si>
    <t>Hensley</t>
  </si>
  <si>
    <t>Arroyo</t>
  </si>
  <si>
    <t>Vance</t>
  </si>
  <si>
    <t>Jacob</t>
  </si>
  <si>
    <t>Logan</t>
  </si>
  <si>
    <t>Caleb</t>
  </si>
  <si>
    <t>Ryan</t>
  </si>
  <si>
    <t>Nathan</t>
  </si>
  <si>
    <t>Elijah</t>
  </si>
  <si>
    <t>Owen</t>
  </si>
  <si>
    <t>Connor</t>
  </si>
  <si>
    <t>Isaac</t>
  </si>
  <si>
    <t>Jackson</t>
  </si>
  <si>
    <t>Hunter</t>
  </si>
  <si>
    <t>Gavin</t>
  </si>
  <si>
    <t>Dylan</t>
  </si>
  <si>
    <t>Luke</t>
  </si>
  <si>
    <t>Adam</t>
  </si>
  <si>
    <t>Ian</t>
  </si>
  <si>
    <t>Evan</t>
  </si>
  <si>
    <t>Blake</t>
  </si>
  <si>
    <t>Cole</t>
  </si>
  <si>
    <t>Maxwell</t>
  </si>
  <si>
    <t>456 Pear Ave</t>
  </si>
  <si>
    <t xml:space="preserve"> Devonshire</t>
  </si>
  <si>
    <t xml:space="preserve"> D3V 4N5</t>
  </si>
  <si>
    <t>123 Apple St</t>
  </si>
  <si>
    <t xml:space="preserve"> Newtonville</t>
  </si>
  <si>
    <t xml:space="preserve"> N1V 2B3</t>
  </si>
  <si>
    <t>789 Cherry Blvd</t>
  </si>
  <si>
    <t xml:space="preserve"> Abbotstown</t>
  </si>
  <si>
    <t xml:space="preserve"> A6T 7W9</t>
  </si>
  <si>
    <t>321 Peach Dr</t>
  </si>
  <si>
    <t xml:space="preserve"> Newville</t>
  </si>
  <si>
    <t xml:space="preserve"> N4E 3W2</t>
  </si>
  <si>
    <t>654 Plum Way</t>
  </si>
  <si>
    <t xml:space="preserve"> Devonia</t>
  </si>
  <si>
    <t xml:space="preserve"> D6A 5P4</t>
  </si>
  <si>
    <t>987 Apricot Ln</t>
  </si>
  <si>
    <t xml:space="preserve"> Abbotsville</t>
  </si>
  <si>
    <t xml:space="preserve"> A8S 9V7</t>
  </si>
  <si>
    <t>135 Grape Rd</t>
  </si>
  <si>
    <t xml:space="preserve"> Newbury</t>
  </si>
  <si>
    <t xml:space="preserve"> N3W 1B5</t>
  </si>
  <si>
    <t>246 Melon Ct</t>
  </si>
  <si>
    <t xml:space="preserve"> Devonton</t>
  </si>
  <si>
    <t xml:space="preserve"> D2T 4O6</t>
  </si>
  <si>
    <t>369 Berry Pkwy</t>
  </si>
  <si>
    <t xml:space="preserve"> Abbotson</t>
  </si>
  <si>
    <t xml:space="preserve"> A6S 9R3</t>
  </si>
  <si>
    <t>159 Orange Pl</t>
  </si>
  <si>
    <t xml:space="preserve"> Newfield</t>
  </si>
  <si>
    <t xml:space="preserve"> N5E 1O9</t>
  </si>
  <si>
    <t>753 Lemon Sq</t>
  </si>
  <si>
    <t xml:space="preserve"> Devonport</t>
  </si>
  <si>
    <t xml:space="preserve"> D7P 5O3</t>
  </si>
  <si>
    <t>951 Lime Ter</t>
  </si>
  <si>
    <t xml:space="preserve"> Abbottsford</t>
  </si>
  <si>
    <t xml:space="preserve"> A5F 9T1</t>
  </si>
  <si>
    <t>357 Mango Cir</t>
  </si>
  <si>
    <t xml:space="preserve"> Newbridge</t>
  </si>
  <si>
    <t xml:space="preserve"> N3W 5A7</t>
  </si>
  <si>
    <t>864 Strawberry Ln</t>
  </si>
  <si>
    <t xml:space="preserve"> Devonside</t>
  </si>
  <si>
    <t xml:space="preserve"> D8E 6R4</t>
  </si>
  <si>
    <t>951 Pineapple Way</t>
  </si>
  <si>
    <t xml:space="preserve"> A5T 9W1</t>
  </si>
  <si>
    <t>357 Kiwi Dr</t>
  </si>
  <si>
    <t>864 Raspberry Rd</t>
  </si>
  <si>
    <t xml:space="preserve"> Devonville</t>
  </si>
  <si>
    <t xml:space="preserve"> D8V 6R4</t>
  </si>
  <si>
    <t>159 Blueberry Ct</t>
  </si>
  <si>
    <t xml:space="preserve"> Abbottsville</t>
  </si>
  <si>
    <t xml:space="preserve"> A5V 1L9</t>
  </si>
  <si>
    <t>753 Blackberry Blvd</t>
  </si>
  <si>
    <t xml:space="preserve"> Newington</t>
  </si>
  <si>
    <t xml:space="preserve"> N5G 5T3</t>
  </si>
  <si>
    <t>951 Watermelon Ln</t>
  </si>
  <si>
    <t xml:space="preserve"> Devontown</t>
  </si>
  <si>
    <t xml:space="preserve"> D9W 1T9</t>
  </si>
  <si>
    <t>357 Cantaloupe Pkwy</t>
  </si>
  <si>
    <t xml:space="preserve"> A3S 5A7</t>
  </si>
  <si>
    <t>864 Honeydew Dr</t>
  </si>
  <si>
    <t xml:space="preserve"> N8E 6W4</t>
  </si>
  <si>
    <t>159 Dragonfruit Rd</t>
  </si>
  <si>
    <t xml:space="preserve"> D9F 1R9</t>
  </si>
  <si>
    <t>753 Starfruit Blvd</t>
  </si>
  <si>
    <t xml:space="preserve"> A5F 3T3</t>
  </si>
  <si>
    <t>951 Passionfruit Ln</t>
  </si>
  <si>
    <t xml:space="preserve"> N9P 1T9</t>
  </si>
  <si>
    <t>357 Guava Way</t>
  </si>
  <si>
    <t xml:space="preserve"> D3A 5V7</t>
  </si>
  <si>
    <t>864 Lychee Dr</t>
  </si>
  <si>
    <t xml:space="preserve"> A8S 6E4</t>
  </si>
  <si>
    <t>159 Durian Rd</t>
  </si>
  <si>
    <t xml:space="preserve"> N9D 1R9</t>
  </si>
  <si>
    <t>753 Rambutan Blvd</t>
  </si>
  <si>
    <t xml:space="preserve"> D7P 3T3</t>
  </si>
  <si>
    <t>951 Mangosteen Ln</t>
  </si>
  <si>
    <t xml:space="preserve"> A5T 9N1</t>
  </si>
  <si>
    <t>357 Jackfruit Way</t>
  </si>
  <si>
    <t xml:space="preserve"> N3F 5A7</t>
  </si>
  <si>
    <t>864 Coconut Dr</t>
  </si>
  <si>
    <t xml:space="preserve"> D8T 6O4</t>
  </si>
  <si>
    <t>159 Avocado Rd</t>
  </si>
  <si>
    <t xml:space="preserve"> A5F 1O9</t>
  </si>
  <si>
    <t>753 Papaya Blvd</t>
  </si>
  <si>
    <t xml:space="preserve"> N7P 3A3</t>
  </si>
  <si>
    <t>951 Kiwano Ln</t>
  </si>
  <si>
    <t xml:space="preserve"> D9K 1N9</t>
  </si>
  <si>
    <t>357 Banana Way</t>
  </si>
  <si>
    <t>864 Pineapple Dr</t>
  </si>
  <si>
    <t xml:space="preserve"> N8P 6E4</t>
  </si>
  <si>
    <t>159 Grapefruit Rd</t>
  </si>
  <si>
    <t xml:space="preserve"> D9G 1R9</t>
  </si>
  <si>
    <t>753 Lime Blvd</t>
  </si>
  <si>
    <t xml:space="preserve"> A7L 3B3</t>
  </si>
  <si>
    <t>951 Lemon Ln</t>
  </si>
  <si>
    <t xml:space="preserve"> N9L 1N9</t>
  </si>
  <si>
    <t>357 Orange Way</t>
  </si>
  <si>
    <t xml:space="preserve"> D3O 5A7</t>
  </si>
  <si>
    <t>Street</t>
  </si>
  <si>
    <t>Towm</t>
  </si>
  <si>
    <t>Jane</t>
  </si>
  <si>
    <t>Tribble</t>
  </si>
  <si>
    <t>Numbering</t>
  </si>
  <si>
    <t>Donation</t>
  </si>
  <si>
    <t>Date</t>
  </si>
  <si>
    <t>Practical Granite Ball</t>
  </si>
  <si>
    <t>+44 (0) 971-6531-328</t>
  </si>
  <si>
    <t>Minnie.Konopelski88@gmail.com</t>
  </si>
  <si>
    <t>Konopelski</t>
  </si>
  <si>
    <t>Minnie</t>
  </si>
  <si>
    <t>Ergonomic Wooden Bike</t>
  </si>
  <si>
    <t>+44 (0) 631-1914-006</t>
  </si>
  <si>
    <t>Gottlieb, Rosenbaum and Boyle</t>
  </si>
  <si>
    <t>Wilbur_Larson85@gmail.com</t>
  </si>
  <si>
    <t>Larson</t>
  </si>
  <si>
    <t>Wilbur</t>
  </si>
  <si>
    <t>Ergonomic Rubber Chips</t>
  </si>
  <si>
    <t>+44 (0) 969-7862-115</t>
  </si>
  <si>
    <t>Roxanne23@gmail.com</t>
  </si>
  <si>
    <t>DuBuque</t>
  </si>
  <si>
    <t>Roxanne</t>
  </si>
  <si>
    <t>Incredible Soft Ball</t>
  </si>
  <si>
    <t>+44 (0) 131-4367-927</t>
  </si>
  <si>
    <t>Quigley, Langosh and Murray</t>
  </si>
  <si>
    <t>Jeremy47@yahoo.com</t>
  </si>
  <si>
    <t>Hartmann</t>
  </si>
  <si>
    <t>Jeremy</t>
  </si>
  <si>
    <t>Luxurious Soft Shoes</t>
  </si>
  <si>
    <t>+44 (0) 702-3351-810</t>
  </si>
  <si>
    <t>Alyssa_Morar22@hotmail.com</t>
  </si>
  <si>
    <t>Morar</t>
  </si>
  <si>
    <t>Alyssa</t>
  </si>
  <si>
    <t>Fantastic Fresh Shoes</t>
  </si>
  <si>
    <t>+44 (0) 180-0870-486</t>
  </si>
  <si>
    <t>McCullough, Roob and Leannon</t>
  </si>
  <si>
    <t>Virginia_Nienow@gmail.com</t>
  </si>
  <si>
    <t>Nienow</t>
  </si>
  <si>
    <t>Virginia</t>
  </si>
  <si>
    <t>Refined Frozen Bacon</t>
  </si>
  <si>
    <t>+44 (0) 019-2388-238</t>
  </si>
  <si>
    <t>Jacobs LLC</t>
  </si>
  <si>
    <t>Lana_Hodkiewicz2@yahoo.com</t>
  </si>
  <si>
    <t>Hodkiewicz</t>
  </si>
  <si>
    <t>Lana</t>
  </si>
  <si>
    <t>Tasty Frozen Shoes</t>
  </si>
  <si>
    <t>+44 (0) 986-2288-240</t>
  </si>
  <si>
    <t>Jerry62@gmail.com</t>
  </si>
  <si>
    <t>Schiller</t>
  </si>
  <si>
    <t>Jerry</t>
  </si>
  <si>
    <t>Handmade Bronze Towels</t>
  </si>
  <si>
    <t>+44 (0) 485-3142-934</t>
  </si>
  <si>
    <t>Koelpin Group</t>
  </si>
  <si>
    <t>Bert79@hotmail.com</t>
  </si>
  <si>
    <t>Bashirian</t>
  </si>
  <si>
    <t>Bert</t>
  </si>
  <si>
    <t>Modern Fresh Computer</t>
  </si>
  <si>
    <t>+44 (0) 821-0119-072</t>
  </si>
  <si>
    <t>Hilll, Weimann and Mills</t>
  </si>
  <si>
    <t>Conrad.Terry@yahoo.com</t>
  </si>
  <si>
    <t>Terry</t>
  </si>
  <si>
    <t>Conrad</t>
  </si>
  <si>
    <t>Intelligent Wooden Table</t>
  </si>
  <si>
    <t>+44 (0) 770-2994-363</t>
  </si>
  <si>
    <t>Shields, Stanton and Ledner</t>
  </si>
  <si>
    <t>Derrick3@yahoo.com</t>
  </si>
  <si>
    <t>Wehner</t>
  </si>
  <si>
    <t>Derrick</t>
  </si>
  <si>
    <t>Small Wooden Cheese</t>
  </si>
  <si>
    <t>+44 (0) 648-1901-619</t>
  </si>
  <si>
    <t>Bosco Group</t>
  </si>
  <si>
    <t>Roland19@gmail.com</t>
  </si>
  <si>
    <t>Mayer</t>
  </si>
  <si>
    <t>Roland</t>
  </si>
  <si>
    <t>Tasty Granite Ball</t>
  </si>
  <si>
    <t>+44 (0) 798-4138-356</t>
  </si>
  <si>
    <t>Wilma.Parisian@hotmail.com</t>
  </si>
  <si>
    <t>Parisian</t>
  </si>
  <si>
    <t>Wilma</t>
  </si>
  <si>
    <t>Modern Metal Keyboard</t>
  </si>
  <si>
    <t>+44 (0) 123-5723-157</t>
  </si>
  <si>
    <t>Bergnaum Inc</t>
  </si>
  <si>
    <t>Bradford72@yahoo.com</t>
  </si>
  <si>
    <t>Herman</t>
  </si>
  <si>
    <t>Bradford</t>
  </si>
  <si>
    <t>Ergonomic Bronze Computer</t>
  </si>
  <si>
    <t>+44 (0) 921-8575-306</t>
  </si>
  <si>
    <t>Betsy88@yahoo.com</t>
  </si>
  <si>
    <t>Wisozk</t>
  </si>
  <si>
    <t>Betsy</t>
  </si>
  <si>
    <t>Fantastic Steel Table</t>
  </si>
  <si>
    <t>+44 (0) 919-1283-065</t>
  </si>
  <si>
    <t>Wehner Inc</t>
  </si>
  <si>
    <t>Edna.Schoen@gmail.com</t>
  </si>
  <si>
    <t>Schoen</t>
  </si>
  <si>
    <t>Edna</t>
  </si>
  <si>
    <t>Fantastic Steel Pants</t>
  </si>
  <si>
    <t>+44 (0) 188-8802-993</t>
  </si>
  <si>
    <t>Luettgen, Lueilwitz and Daugherty</t>
  </si>
  <si>
    <t>Wilson.Swaniawski-Hettinger@hotmail.com</t>
  </si>
  <si>
    <t>Swaniawski-Hettinger</t>
  </si>
  <si>
    <t>Wilson</t>
  </si>
  <si>
    <t>Refined Concrete Hat</t>
  </si>
  <si>
    <t>+44 (0) 722-9566-508</t>
  </si>
  <si>
    <t>Angela82@hotmail.com</t>
  </si>
  <si>
    <t>Franecki</t>
  </si>
  <si>
    <t>Angela</t>
  </si>
  <si>
    <t>Recycled Steel Car</t>
  </si>
  <si>
    <t>+44 (0) 486-8703-761</t>
  </si>
  <si>
    <t>Austin_Huels95@yahoo.com</t>
  </si>
  <si>
    <t>Huels</t>
  </si>
  <si>
    <t>Austin</t>
  </si>
  <si>
    <t>Small Metal Pizza</t>
  </si>
  <si>
    <t>+44 (0) 877-7272-220</t>
  </si>
  <si>
    <t>Janet.Maggio89@hotmail.com</t>
  </si>
  <si>
    <t>Maggio</t>
  </si>
  <si>
    <t>Janet</t>
  </si>
  <si>
    <t>Rustic Steel Towels</t>
  </si>
  <si>
    <t>+44 (0) 437-7602-712</t>
  </si>
  <si>
    <t>Olson and Sons</t>
  </si>
  <si>
    <t>Myron13@hotmail.com</t>
  </si>
  <si>
    <t>O'Reilly</t>
  </si>
  <si>
    <t>Myron</t>
  </si>
  <si>
    <t>Recycled Soft Keyboard</t>
  </si>
  <si>
    <t>+44 (0) 310-7918-799</t>
  </si>
  <si>
    <t>Glover, Brown and Will</t>
  </si>
  <si>
    <t>Margaret.Lowe-Goyette27@yahoo.com</t>
  </si>
  <si>
    <t>Lowe-Goyette</t>
  </si>
  <si>
    <t>Margaret</t>
  </si>
  <si>
    <t>Oriental Granite Shoes</t>
  </si>
  <si>
    <t>+44 (0) 140-3947-777</t>
  </si>
  <si>
    <t>Grady and Sons</t>
  </si>
  <si>
    <t>Danny48@yahoo.com</t>
  </si>
  <si>
    <t>Predovic</t>
  </si>
  <si>
    <t>Danny</t>
  </si>
  <si>
    <t>Ergonomic Metal Chips</t>
  </si>
  <si>
    <t>+44 (0) 262-8713-477</t>
  </si>
  <si>
    <t>Schinner LLC</t>
  </si>
  <si>
    <t>Constance60@gmail.com</t>
  </si>
  <si>
    <t>Buckridge</t>
  </si>
  <si>
    <t>Constance</t>
  </si>
  <si>
    <t>Generic Soft Pants</t>
  </si>
  <si>
    <t>+44 (0) 179-9697-751</t>
  </si>
  <si>
    <t>Hauck, Lynch and Medhurst</t>
  </si>
  <si>
    <t>Elbert43@yahoo.com</t>
  </si>
  <si>
    <t>Luettgen</t>
  </si>
  <si>
    <t>Elbert</t>
  </si>
  <si>
    <t>Incredible Cotton Chicken</t>
  </si>
  <si>
    <t>+44 (0) 371-8975-799</t>
  </si>
  <si>
    <t>Block Group</t>
  </si>
  <si>
    <t>Cesar29@gmail.com</t>
  </si>
  <si>
    <t>Corwin</t>
  </si>
  <si>
    <t>Cesar</t>
  </si>
  <si>
    <t>Practical Metal Car</t>
  </si>
  <si>
    <t>+44 (0) 051-8214-971</t>
  </si>
  <si>
    <t>Stark Group</t>
  </si>
  <si>
    <t>Daisy_Nicolas4@yahoo.com</t>
  </si>
  <si>
    <t>Nicolas</t>
  </si>
  <si>
    <t>Daisy</t>
  </si>
  <si>
    <t>Practical Wooden Shoes</t>
  </si>
  <si>
    <t>+44 (0) 239-9739-197</t>
  </si>
  <si>
    <t>Zemlak Group</t>
  </si>
  <si>
    <t>Kelley16@yahoo.com</t>
  </si>
  <si>
    <t>Mann</t>
  </si>
  <si>
    <t>Kelley</t>
  </si>
  <si>
    <t>Handmade Wooden Chips</t>
  </si>
  <si>
    <t>+44 (0) 097-9806-925</t>
  </si>
  <si>
    <t>Gregory_Quitzon62@gmail.com</t>
  </si>
  <si>
    <t>Quitzon</t>
  </si>
  <si>
    <t>Gregory</t>
  </si>
  <si>
    <t>Electronic Concrete Car</t>
  </si>
  <si>
    <t>+44 (0) 497-0140-213</t>
  </si>
  <si>
    <t>Suzanne73@yahoo.com</t>
  </si>
  <si>
    <t>Hudson</t>
  </si>
  <si>
    <t>Suzanne</t>
  </si>
  <si>
    <t>Awesome Bronze Mouse</t>
  </si>
  <si>
    <t>+44 (0) 996-6673-234</t>
  </si>
  <si>
    <t>Von, Huels and Breitenberg</t>
  </si>
  <si>
    <t>Cody.Purdy@hotmail.com</t>
  </si>
  <si>
    <t>Purdy</t>
  </si>
  <si>
    <t>Cody</t>
  </si>
  <si>
    <t>Licensed Soft Pizza</t>
  </si>
  <si>
    <t>+44 (0) 467-8161-658</t>
  </si>
  <si>
    <t>Hamill, Rodriguez and Anderson</t>
  </si>
  <si>
    <t>Terrance_Donnelly@yahoo.com</t>
  </si>
  <si>
    <t>Donnelly</t>
  </si>
  <si>
    <t>Terrance</t>
  </si>
  <si>
    <t>Refined Soft Keyboard</t>
  </si>
  <si>
    <t>+44 (0) 800-7095-297</t>
  </si>
  <si>
    <t>Windler, Anderson and Lemke</t>
  </si>
  <si>
    <t>Elsie97@hotmail.com</t>
  </si>
  <si>
    <t>Kris</t>
  </si>
  <si>
    <t>Elsie</t>
  </si>
  <si>
    <t>Luxurious Frozen Mouse</t>
  </si>
  <si>
    <t>+44 (0) 415-6804-930</t>
  </si>
  <si>
    <t>Schowalter Group</t>
  </si>
  <si>
    <t>Christina.Hickle97@gmail.com</t>
  </si>
  <si>
    <t>Hickle</t>
  </si>
  <si>
    <t>Christina</t>
  </si>
  <si>
    <t>Small Metal Car</t>
  </si>
  <si>
    <t>+44 (0) 199-2086-816</t>
  </si>
  <si>
    <t>Bradtke, Waters and Schinner</t>
  </si>
  <si>
    <t>Janice.Zboncak-Fay@hotmail.com</t>
  </si>
  <si>
    <t>Zboncak-Fay</t>
  </si>
  <si>
    <t>Janice</t>
  </si>
  <si>
    <t>Small Wooden Mouse</t>
  </si>
  <si>
    <t>+44 (0) 217-9682-596</t>
  </si>
  <si>
    <t>Schroeder LLC</t>
  </si>
  <si>
    <t>Cecelia0@yahoo.com</t>
  </si>
  <si>
    <t>Dickinson</t>
  </si>
  <si>
    <t>Cecelia</t>
  </si>
  <si>
    <t>Intelligent Bronze Pants</t>
  </si>
  <si>
    <t>+44 (0) 339-7187-804</t>
  </si>
  <si>
    <t>Langworth, Oberbrunner and Beier</t>
  </si>
  <si>
    <t>Lindsey34@hotmail.com</t>
  </si>
  <si>
    <t>Langosh</t>
  </si>
  <si>
    <t>Lindsey</t>
  </si>
  <si>
    <t>Small Frozen Salad</t>
  </si>
  <si>
    <t>+44 (0) 544-2598-834</t>
  </si>
  <si>
    <t>Legros and Sons</t>
  </si>
  <si>
    <t>Madeline_Kovacek@yahoo.com</t>
  </si>
  <si>
    <t>Kovacek</t>
  </si>
  <si>
    <t>Madeline</t>
  </si>
  <si>
    <t>Recycled Fresh Chicken</t>
  </si>
  <si>
    <t>+44 (0) 293-2566-347</t>
  </si>
  <si>
    <t>Marjorie.Keeling86@hotmail.com</t>
  </si>
  <si>
    <t>Keeling</t>
  </si>
  <si>
    <t>Marjorie</t>
  </si>
  <si>
    <t>Fantastic Wooden Salad</t>
  </si>
  <si>
    <t>+44 (0) 577-8807-659</t>
  </si>
  <si>
    <t>Schamberger, Swaniawski and Dickinson</t>
  </si>
  <si>
    <t>Alberta_Wiza52@gmail.com</t>
  </si>
  <si>
    <t>Wiza</t>
  </si>
  <si>
    <t>Alberta</t>
  </si>
  <si>
    <t>Rustic Cotton Soap</t>
  </si>
  <si>
    <t>+44 (0) 187-6470-053</t>
  </si>
  <si>
    <t>Johnston Group</t>
  </si>
  <si>
    <t>Ernest_Bechtelar74@yahoo.com</t>
  </si>
  <si>
    <t>Bechtelar</t>
  </si>
  <si>
    <t>Ernest</t>
  </si>
  <si>
    <t>Handmade Plastic Shoes</t>
  </si>
  <si>
    <t>+44 (0) 269-5855-439</t>
  </si>
  <si>
    <t>Hane LLC</t>
  </si>
  <si>
    <t>Marcella.Mann58@yahoo.com</t>
  </si>
  <si>
    <t>Marcella</t>
  </si>
  <si>
    <t>Sleek Metal Pizza</t>
  </si>
  <si>
    <t>+44 (0) 731-7181-074</t>
  </si>
  <si>
    <t>Leffler, Nikolaus and Kertzmann</t>
  </si>
  <si>
    <t>Ernestine_Pouros@hotmail.com</t>
  </si>
  <si>
    <t>Pouros</t>
  </si>
  <si>
    <t>Ernestine</t>
  </si>
  <si>
    <t>Intelligent Granite Salad</t>
  </si>
  <si>
    <t>+44 (0) 615-6633-277</t>
  </si>
  <si>
    <t>Shields, Powlowski and Kunze</t>
  </si>
  <si>
    <t>Teresa74@gmail.com</t>
  </si>
  <si>
    <t>Dietrich</t>
  </si>
  <si>
    <t>Teresa</t>
  </si>
  <si>
    <t>Generic Soft Table</t>
  </si>
  <si>
    <t>+44 (0) 467-1174-073</t>
  </si>
  <si>
    <t>Hagenes Group</t>
  </si>
  <si>
    <t>Brooke.Crona26@hotmail.com</t>
  </si>
  <si>
    <t>Crona</t>
  </si>
  <si>
    <t>Brooke</t>
  </si>
  <si>
    <t>Electronic Bronze Bike</t>
  </si>
  <si>
    <t>+44 (0) 814-8564-158</t>
  </si>
  <si>
    <t>Heathcote, Mayert and Haag</t>
  </si>
  <si>
    <t>Marcella_Kutch52@gmail.com</t>
  </si>
  <si>
    <t>Kutch</t>
  </si>
  <si>
    <t>Unbranded Wooden Cheese</t>
  </si>
  <si>
    <t>+44 (0) 894-1921-628</t>
  </si>
  <si>
    <t>Conroy LLC</t>
  </si>
  <si>
    <t>Tyler.Haag@yahoo.com</t>
  </si>
  <si>
    <t>Haag</t>
  </si>
  <si>
    <t>Tyler</t>
  </si>
  <si>
    <t>Awesome Plastic Gloves</t>
  </si>
  <si>
    <t>+44 (0) 805-3279-839</t>
  </si>
  <si>
    <t>Hackett, Orn and Von</t>
  </si>
  <si>
    <t>Glenn.Grimes96@yahoo.com</t>
  </si>
  <si>
    <t>Grimes</t>
  </si>
  <si>
    <t>Glenn</t>
  </si>
  <si>
    <t>Bespoke Fresh Mouse</t>
  </si>
  <si>
    <t>+44 (0) 955-3379-767</t>
  </si>
  <si>
    <t>Tabitha25@hotmail.com</t>
  </si>
  <si>
    <t>Schuppe</t>
  </si>
  <si>
    <t>Tabitha</t>
  </si>
  <si>
    <t>Rustic Frozen Pizza</t>
  </si>
  <si>
    <t>+44 (0) 261-5867-510</t>
  </si>
  <si>
    <t>Stiedemann, Jaskolski and Kreiger</t>
  </si>
  <si>
    <t>Suzanne32@hotmail.com</t>
  </si>
  <si>
    <t>Wintheiser-Bergnaum</t>
  </si>
  <si>
    <t>Refined Granite Towels</t>
  </si>
  <si>
    <t>+44 (0) 994-3716-620</t>
  </si>
  <si>
    <t>Cole, Effertz and Pacocha</t>
  </si>
  <si>
    <t>Joshua56@gmail.com</t>
  </si>
  <si>
    <t>Hermiston</t>
  </si>
  <si>
    <t>Joshua</t>
  </si>
  <si>
    <t>Licensed Granite Tuna</t>
  </si>
  <si>
    <t>+44 (0) 503-5993-639</t>
  </si>
  <si>
    <t>Runolfsson Group</t>
  </si>
  <si>
    <t>Santiago60@yahoo.com</t>
  </si>
  <si>
    <t>Becker</t>
  </si>
  <si>
    <t>Santiago</t>
  </si>
  <si>
    <t>Incredible Wooden Salad</t>
  </si>
  <si>
    <t>+44 (0) 518-6067-348</t>
  </si>
  <si>
    <t>McLaughlin and Sons</t>
  </si>
  <si>
    <t>Alan72@yahoo.com</t>
  </si>
  <si>
    <t>Wintheiser</t>
  </si>
  <si>
    <t>Alan</t>
  </si>
  <si>
    <t>Handmade Bronze Sausages</t>
  </si>
  <si>
    <t>+44 (0) 134-7257-024</t>
  </si>
  <si>
    <t>Senger, Marvin and Kub</t>
  </si>
  <si>
    <t>Shawna.Ebert@hotmail.com</t>
  </si>
  <si>
    <t>Ebert</t>
  </si>
  <si>
    <t>Shawna</t>
  </si>
  <si>
    <t>Incredible Granite Soap</t>
  </si>
  <si>
    <t>+44 (0) 886-4541-921</t>
  </si>
  <si>
    <t>Megan.Wilderman@yahoo.com</t>
  </si>
  <si>
    <t>Wilderman</t>
  </si>
  <si>
    <t>Megan</t>
  </si>
  <si>
    <t>Practical Cotton Pants</t>
  </si>
  <si>
    <t>+44 (0) 951-7859-330</t>
  </si>
  <si>
    <t>Gerlach Group</t>
  </si>
  <si>
    <t>Jessica50@hotmail.com</t>
  </si>
  <si>
    <t>Collier</t>
  </si>
  <si>
    <t>Jessica</t>
  </si>
  <si>
    <t>Recycled Wooden Ball</t>
  </si>
  <si>
    <t>+44 (0) 650-1001-321</t>
  </si>
  <si>
    <t>Mueller LLC</t>
  </si>
  <si>
    <t>Doyle_Funk-Hettinger@gmail.com</t>
  </si>
  <si>
    <t>Funk-Hettinger</t>
  </si>
  <si>
    <t>Doyle</t>
  </si>
  <si>
    <t>Tasty Concrete Table</t>
  </si>
  <si>
    <t>+44 (0) 343-3162-345</t>
  </si>
  <si>
    <t>Gulgowski, McCullough and Tremblay</t>
  </si>
  <si>
    <t>Matthew40@gmail.com</t>
  </si>
  <si>
    <t>Halvorson</t>
  </si>
  <si>
    <t>Bespoke Steel Tuna</t>
  </si>
  <si>
    <t>+44 (0) 100-3442-170</t>
  </si>
  <si>
    <t>Langosh Inc</t>
  </si>
  <si>
    <t>Bryan16@yahoo.com</t>
  </si>
  <si>
    <t>Bryan</t>
  </si>
  <si>
    <t>Bespoke Fresh Salad</t>
  </si>
  <si>
    <t>+44 (0) 059-3597-611</t>
  </si>
  <si>
    <t>Nolan, Emmerich and Hane</t>
  </si>
  <si>
    <t>Darrin.Strosin@hotmail.com</t>
  </si>
  <si>
    <t>Strosin</t>
  </si>
  <si>
    <t>Darrin</t>
  </si>
  <si>
    <t>Refined Bronze Computer</t>
  </si>
  <si>
    <t>+44 (0) 617-5222-827</t>
  </si>
  <si>
    <t>Jaskolski Inc</t>
  </si>
  <si>
    <t>Pam_Donnelly@gmail.com</t>
  </si>
  <si>
    <t>Pam</t>
  </si>
  <si>
    <t>Generic Rubber Shoes</t>
  </si>
  <si>
    <t>+44 (0) 417-9128-511</t>
  </si>
  <si>
    <t>Hilpert, Weissnat and Hamill</t>
  </si>
  <si>
    <t>Christie0@gmail.com</t>
  </si>
  <si>
    <t>Klein</t>
  </si>
  <si>
    <t>Christie</t>
  </si>
  <si>
    <t>Intelligent Bronze Towels</t>
  </si>
  <si>
    <t>+44 (0) 712-8230-893</t>
  </si>
  <si>
    <t>Gusikowski, Bruen and Lebsack</t>
  </si>
  <si>
    <t>Marshall89@gmail.com</t>
  </si>
  <si>
    <t>Hills</t>
  </si>
  <si>
    <t>Marshall</t>
  </si>
  <si>
    <t>Practical Bronze Soap</t>
  </si>
  <si>
    <t>+44 (0) 145-7730-600</t>
  </si>
  <si>
    <t>Kunde, Breitenberg and Feil</t>
  </si>
  <si>
    <t>Elmer27@hotmail.com</t>
  </si>
  <si>
    <t>Jaskolski</t>
  </si>
  <si>
    <t>Elmer</t>
  </si>
  <si>
    <t>Luxurious Fresh Salad</t>
  </si>
  <si>
    <t>+44 (0) 447-9055-229</t>
  </si>
  <si>
    <t>Reilly, Frami and Toy</t>
  </si>
  <si>
    <t>Hazel_Koepp@gmail.com</t>
  </si>
  <si>
    <t>Koepp</t>
  </si>
  <si>
    <t>Hazel</t>
  </si>
  <si>
    <t>Handcrafted Wooden Soap</t>
  </si>
  <si>
    <t>+44 (0) 969-8326-649</t>
  </si>
  <si>
    <t>Bergnaum, Tillman and Wolff</t>
  </si>
  <si>
    <t>Flora.Jaskolski@yahoo.com</t>
  </si>
  <si>
    <t>Flora</t>
  </si>
  <si>
    <t>Oriental Plastic Computer</t>
  </si>
  <si>
    <t>+44 (0) 589-0629-751</t>
  </si>
  <si>
    <t>Sandra.Boyer58@hotmail.com</t>
  </si>
  <si>
    <t>Boyer</t>
  </si>
  <si>
    <t>Sandra</t>
  </si>
  <si>
    <t>Intelligent Metal Computer</t>
  </si>
  <si>
    <t>+44 (0) 850-0833-245</t>
  </si>
  <si>
    <t>Tillman and Sons</t>
  </si>
  <si>
    <t>Stuart_Lindgren76@hotmail.com</t>
  </si>
  <si>
    <t>Lindgren</t>
  </si>
  <si>
    <t>Stuart</t>
  </si>
  <si>
    <t>Gorgeous Frozen Chicken</t>
  </si>
  <si>
    <t>+44 (0) 191-6709-520</t>
  </si>
  <si>
    <t>Paucek, Huel and Hand</t>
  </si>
  <si>
    <t>Levi.Goldner44@gmail.com</t>
  </si>
  <si>
    <t>Goldner</t>
  </si>
  <si>
    <t>Levi</t>
  </si>
  <si>
    <t>Electronic Soft Chair</t>
  </si>
  <si>
    <t>+44 (0) 459-6837-551</t>
  </si>
  <si>
    <t>Casper, Kuhlman and Collins</t>
  </si>
  <si>
    <t>Leslie_Corwin75@yahoo.com</t>
  </si>
  <si>
    <t>Leslie</t>
  </si>
  <si>
    <t>Generic Metal Soap</t>
  </si>
  <si>
    <t>+44 (0) 576-1212-884</t>
  </si>
  <si>
    <t>Farrell, Olson and Ritchie</t>
  </si>
  <si>
    <t>Guadalupe.Cartwright26@yahoo.com</t>
  </si>
  <si>
    <t>Cartwright</t>
  </si>
  <si>
    <t>Guadalupe</t>
  </si>
  <si>
    <t>Rustic Concrete Mouse</t>
  </si>
  <si>
    <t>+44 (0) 612-0950-122</t>
  </si>
  <si>
    <t>Julius.Wuckert@yahoo.com</t>
  </si>
  <si>
    <t>Wuckert</t>
  </si>
  <si>
    <t>Julius</t>
  </si>
  <si>
    <t>Awesome Steel Shirt</t>
  </si>
  <si>
    <t>+44 (0) 979-0467-079</t>
  </si>
  <si>
    <t>Muller Group</t>
  </si>
  <si>
    <t>Patti_Oberbrunner@gmail.com</t>
  </si>
  <si>
    <t>Oberbrunner</t>
  </si>
  <si>
    <t>Patti</t>
  </si>
  <si>
    <t>Awesome Frozen Salad</t>
  </si>
  <si>
    <t>+44 (0) 851-5014-695</t>
  </si>
  <si>
    <t>O'Kon, Sauer and Nikolaus</t>
  </si>
  <si>
    <t>Vernon30@gmail.com</t>
  </si>
  <si>
    <t>Kub</t>
  </si>
  <si>
    <t>Vernon</t>
  </si>
  <si>
    <t>Handmade Steel Bike</t>
  </si>
  <si>
    <t>+44 (0) 035-0297-983</t>
  </si>
  <si>
    <t>Rosenbaum and Sons</t>
  </si>
  <si>
    <t>Natalie74@yahoo.com</t>
  </si>
  <si>
    <t>Tromp</t>
  </si>
  <si>
    <t>Natalie</t>
  </si>
  <si>
    <t>Gorgeous Wooden Chair</t>
  </si>
  <si>
    <t>+44 (0) 698-0584-247</t>
  </si>
  <si>
    <t>Hintz Group</t>
  </si>
  <si>
    <t>Salvatore30@gmail.com</t>
  </si>
  <si>
    <t>Crooks</t>
  </si>
  <si>
    <t>Salvatore</t>
  </si>
  <si>
    <t>Oriental Soft Bacon</t>
  </si>
  <si>
    <t>+44 (0) 690-3591-429</t>
  </si>
  <si>
    <t>Parker, Turner and Balistreri</t>
  </si>
  <si>
    <t>Jerome_Rau76@gmail.com</t>
  </si>
  <si>
    <t>Rau</t>
  </si>
  <si>
    <t>Jerome</t>
  </si>
  <si>
    <t>Rustic Plastic Shoes</t>
  </si>
  <si>
    <t>+44 (0) 713-0694-318</t>
  </si>
  <si>
    <t>Hamill, DuBuque and Hammes</t>
  </si>
  <si>
    <t>Gina.Stiedemann77@yahoo.com</t>
  </si>
  <si>
    <t>Stiedemann</t>
  </si>
  <si>
    <t>Gina</t>
  </si>
  <si>
    <t>Tasty Cotton Pizza</t>
  </si>
  <si>
    <t>+44 (0) 613-3771-751</t>
  </si>
  <si>
    <t>Pfannerstill and Sons</t>
  </si>
  <si>
    <t>Willard1@gmail.com</t>
  </si>
  <si>
    <t>Roob</t>
  </si>
  <si>
    <t>Willard</t>
  </si>
  <si>
    <t>Gorgeous Concrete Table</t>
  </si>
  <si>
    <t>+44 (0) 800-1859-560</t>
  </si>
  <si>
    <t>Kling, Weber and Auer</t>
  </si>
  <si>
    <t>Monique_Abbott97@gmail.com</t>
  </si>
  <si>
    <t>Abbott</t>
  </si>
  <si>
    <t>Monique</t>
  </si>
  <si>
    <t>Modern Frozen Pizza</t>
  </si>
  <si>
    <t>+44 (0) 898-0536-826</t>
  </si>
  <si>
    <t>Lucia28@yahoo.com</t>
  </si>
  <si>
    <t>Goyette</t>
  </si>
  <si>
    <t>Lucia</t>
  </si>
  <si>
    <t>Generic Bronze Bike</t>
  </si>
  <si>
    <t>+44 (0) 099-1718-494</t>
  </si>
  <si>
    <t>Eula.Lesch72@hotmail.com</t>
  </si>
  <si>
    <t>Lesch</t>
  </si>
  <si>
    <t>Eula</t>
  </si>
  <si>
    <t>Gorgeous Wooden Shirt</t>
  </si>
  <si>
    <t>+44 (0) 894-8479-994</t>
  </si>
  <si>
    <t>Mitchell, Denesik and Brown</t>
  </si>
  <si>
    <t>Grady12@gmail.com</t>
  </si>
  <si>
    <t>Grady</t>
  </si>
  <si>
    <t>Elegant Concrete Shirt</t>
  </si>
  <si>
    <t>+44 (0) 527-2878-248</t>
  </si>
  <si>
    <t>Clay.Nicolas@hotmail.com</t>
  </si>
  <si>
    <t>Clay</t>
  </si>
  <si>
    <t>Bespoke Plastic Chair</t>
  </si>
  <si>
    <t>+44 (0) 227-5281-760</t>
  </si>
  <si>
    <t>Littel, Fritsch and Jast</t>
  </si>
  <si>
    <t>Brenda_Schoen@gmail.com</t>
  </si>
  <si>
    <t>Brenda</t>
  </si>
  <si>
    <t>Ergonomic Rubber Cheese</t>
  </si>
  <si>
    <t>+44 (0) 509-6914-099</t>
  </si>
  <si>
    <t>Cruickshank, Hoppe and Luettgen</t>
  </si>
  <si>
    <t>Theodore.Crist@gmail.com</t>
  </si>
  <si>
    <t>Crist</t>
  </si>
  <si>
    <t>Theodore</t>
  </si>
  <si>
    <t>Handcrafted Wooden Keyboard</t>
  </si>
  <si>
    <t>+44 (0) 567-8828-758</t>
  </si>
  <si>
    <t>Walker, Reichel and Olson</t>
  </si>
  <si>
    <t>Tim79@gmail.com</t>
  </si>
  <si>
    <t>Gulgowski</t>
  </si>
  <si>
    <t>Tim</t>
  </si>
  <si>
    <t>Licensed Fresh Shirt</t>
  </si>
  <si>
    <t>+44 (0) 056-0063-430</t>
  </si>
  <si>
    <t>Brown, Nikolaus and Windler</t>
  </si>
  <si>
    <t>Ramiro92@hotmail.com</t>
  </si>
  <si>
    <t>Ramiro</t>
  </si>
  <si>
    <t>Practical Granite Car</t>
  </si>
  <si>
    <t>+44 (0) 609-8743-806</t>
  </si>
  <si>
    <t>Eleanor_Moore@hotmail.com</t>
  </si>
  <si>
    <t>Moore</t>
  </si>
  <si>
    <t>Eleanor</t>
  </si>
  <si>
    <t>Unbranded Wooden Bike</t>
  </si>
  <si>
    <t>+44 (0) 097-4583-464</t>
  </si>
  <si>
    <t>Stroman LLC</t>
  </si>
  <si>
    <t>Dora.Ward@hotmail.com</t>
  </si>
  <si>
    <t>Ward</t>
  </si>
  <si>
    <t>Dora</t>
  </si>
  <si>
    <t>Unbranded Cotton Car</t>
  </si>
  <si>
    <t>+44 (0) 498-7942-484</t>
  </si>
  <si>
    <t>Amber.Sauer18@hotmail.com</t>
  </si>
  <si>
    <t>Sauer</t>
  </si>
  <si>
    <t>Amber</t>
  </si>
  <si>
    <t>Rustic Soft Chicken</t>
  </si>
  <si>
    <t>+44 (0) 828-5551-719</t>
  </si>
  <si>
    <t>Leffler LLC</t>
  </si>
  <si>
    <t>Jenna83@gmail.com</t>
  </si>
  <si>
    <t>Willms</t>
  </si>
  <si>
    <t>Jenna</t>
  </si>
  <si>
    <t>Tasty Concrete Bike</t>
  </si>
  <si>
    <t>+44 (0) 374-9101-605</t>
  </si>
  <si>
    <t>Skiles, Herman and Hickle</t>
  </si>
  <si>
    <t>Della46@yahoo.com</t>
  </si>
  <si>
    <t>Jakubowski</t>
  </si>
  <si>
    <t>Della</t>
  </si>
  <si>
    <t>Elegant Wooden Ball</t>
  </si>
  <si>
    <t>+44 (0) 889-7404-738</t>
  </si>
  <si>
    <t>Fernando.Renner@hotmail.com</t>
  </si>
  <si>
    <t>Renner</t>
  </si>
  <si>
    <t>Fernando</t>
  </si>
  <si>
    <t>Electronic Cotton Mouse</t>
  </si>
  <si>
    <t>+44 (0) 385-3956-938</t>
  </si>
  <si>
    <t>Arlene.Skiles@gmail.com</t>
  </si>
  <si>
    <t>Skiles</t>
  </si>
  <si>
    <t>Arlene</t>
  </si>
  <si>
    <t>Luxurious Soft Car</t>
  </si>
  <si>
    <t>+44 (0) 319-3938-120</t>
  </si>
  <si>
    <t>Arnold_Hagenes@gmail.com</t>
  </si>
  <si>
    <t>Hagenes</t>
  </si>
  <si>
    <t>Arnold</t>
  </si>
  <si>
    <t>Bespoke Metal Cheese</t>
  </si>
  <si>
    <t>+44 (0) 583-9091-989</t>
  </si>
  <si>
    <t>Jermaine58@hotmail.com</t>
  </si>
  <si>
    <t>Schowalter</t>
  </si>
  <si>
    <t>Jermaine</t>
  </si>
  <si>
    <t>Elegant Fresh Mouse</t>
  </si>
  <si>
    <t>+44 (0) 318-6922-751</t>
  </si>
  <si>
    <t>Quitzon LLC</t>
  </si>
  <si>
    <t>Constance_Upton36@yahoo.com</t>
  </si>
  <si>
    <t>Upton</t>
  </si>
  <si>
    <t>Handcrafted Cotton Computer</t>
  </si>
  <si>
    <t>+44 (0) 145-7571-507</t>
  </si>
  <si>
    <t>Brown Group</t>
  </si>
  <si>
    <t>Nichole95@hotmail.com</t>
  </si>
  <si>
    <t>Hintz</t>
  </si>
  <si>
    <t>Nichole</t>
  </si>
  <si>
    <t>Handmade Fresh Towels</t>
  </si>
  <si>
    <t>+44 (0) 051-8818-775</t>
  </si>
  <si>
    <t>Donnelly and Sons</t>
  </si>
  <si>
    <t>Monique.Orn39@hotmail.com</t>
  </si>
  <si>
    <t>Orn</t>
  </si>
  <si>
    <t>Electronic Bronze Keyboard</t>
  </si>
  <si>
    <t>+44 (0) 303-6929-763</t>
  </si>
  <si>
    <t>Kirlin Inc</t>
  </si>
  <si>
    <t>Carl_Cassin@hotmail.com</t>
  </si>
  <si>
    <t>Cassin</t>
  </si>
  <si>
    <t>Carl</t>
  </si>
  <si>
    <t>Small Plastic Table</t>
  </si>
  <si>
    <t>+44 (0) 327-7126-711</t>
  </si>
  <si>
    <t>Green Group</t>
  </si>
  <si>
    <t>Patsy_Howe@hotmail.com</t>
  </si>
  <si>
    <t>Howe</t>
  </si>
  <si>
    <t>Patsy</t>
  </si>
  <si>
    <t>Recycled Frozen Car</t>
  </si>
  <si>
    <t>+44 (0) 984-7648-145</t>
  </si>
  <si>
    <t>Wiegand LLC</t>
  </si>
  <si>
    <t>Martin.Russel35@gmail.com</t>
  </si>
  <si>
    <t>Russel</t>
  </si>
  <si>
    <t>Martin</t>
  </si>
  <si>
    <t>Recycled Frozen Gloves</t>
  </si>
  <si>
    <t>+44 (0) 343-9120-549</t>
  </si>
  <si>
    <t>Weissnat, Larson and Green</t>
  </si>
  <si>
    <t>Dianne.Medhurst29@hotmail.com</t>
  </si>
  <si>
    <t>Medhurst</t>
  </si>
  <si>
    <t>Dianne</t>
  </si>
  <si>
    <t>Tasty Fresh Tuna</t>
  </si>
  <si>
    <t>+44 (0) 376-4888-880</t>
  </si>
  <si>
    <t>Darren_Schaden17@yahoo.com</t>
  </si>
  <si>
    <t>Schaden</t>
  </si>
  <si>
    <t>Darren</t>
  </si>
  <si>
    <t>Tasty Metal Towels</t>
  </si>
  <si>
    <t>+44 (0) 779-7486-058</t>
  </si>
  <si>
    <t>Flatley, Lemke and McCullough</t>
  </si>
  <si>
    <t>Jodi.Ward16@yahoo.com</t>
  </si>
  <si>
    <t>Jodi</t>
  </si>
  <si>
    <t>Practical Metal Chips</t>
  </si>
  <si>
    <t>+44 (0) 143-9250-873</t>
  </si>
  <si>
    <t>Brooke.Kemmer97@gmail.com</t>
  </si>
  <si>
    <t>Kemmer</t>
  </si>
  <si>
    <t>Incredible Soft Sausages</t>
  </si>
  <si>
    <t>+44 (0) 657-4310-966</t>
  </si>
  <si>
    <t>Leroy_Thompson@gmail.com</t>
  </si>
  <si>
    <t>Leroy</t>
  </si>
  <si>
    <t>Electronic Frozen Keyboard</t>
  </si>
  <si>
    <t>+44 (0) 716-9175-728</t>
  </si>
  <si>
    <t>Stella_Stark51@hotmail.com</t>
  </si>
  <si>
    <t>Stark</t>
  </si>
  <si>
    <t>Stella</t>
  </si>
  <si>
    <t>Gorgeous Fresh Shoes</t>
  </si>
  <si>
    <t>+44 (0) 116-0889-697</t>
  </si>
  <si>
    <t>Mack.Marvin@gmail.com</t>
  </si>
  <si>
    <t>Marvin</t>
  </si>
  <si>
    <t>Mack</t>
  </si>
  <si>
    <t>Luxurious Wooden Ball</t>
  </si>
  <si>
    <t>+44 (0) 979-5026-250</t>
  </si>
  <si>
    <t>Hudson, Hodkiewicz and Huel</t>
  </si>
  <si>
    <t>Luis14@hotmail.com</t>
  </si>
  <si>
    <t>Luis</t>
  </si>
  <si>
    <t>Tasty Granite Tuna</t>
  </si>
  <si>
    <t>+44 (0) 482-5946-513</t>
  </si>
  <si>
    <t>Bernhard LLC</t>
  </si>
  <si>
    <t>Jan_Von@yahoo.com</t>
  </si>
  <si>
    <t>Von</t>
  </si>
  <si>
    <t>Jan</t>
  </si>
  <si>
    <t>Practical Plastic Mouse</t>
  </si>
  <si>
    <t>+44 (0) 842-7662-663</t>
  </si>
  <si>
    <t>Leuschke LLC</t>
  </si>
  <si>
    <t>Latoya.Ward50@yahoo.com</t>
  </si>
  <si>
    <t>Latoya</t>
  </si>
  <si>
    <t>Electronic Concrete Ball</t>
  </si>
  <si>
    <t>+44 (0) 154-9538-641</t>
  </si>
  <si>
    <t>Greenfelder, Leannon and Kreiger</t>
  </si>
  <si>
    <t>Clark_Pfannerstill21@gmail.com</t>
  </si>
  <si>
    <t>Pfannerstill</t>
  </si>
  <si>
    <t>Clark</t>
  </si>
  <si>
    <t>Elegant Fresh Towels</t>
  </si>
  <si>
    <t>+44 (0) 041-4604-778</t>
  </si>
  <si>
    <t>Lena96@yahoo.com</t>
  </si>
  <si>
    <t>Wunsch</t>
  </si>
  <si>
    <t>Lena</t>
  </si>
  <si>
    <t>Unbranded Fresh Pizza</t>
  </si>
  <si>
    <t>+44 (0) 182-8553-845</t>
  </si>
  <si>
    <t>Wolf, Jast and Waters</t>
  </si>
  <si>
    <t>Marcos_Gleichner38@yahoo.com</t>
  </si>
  <si>
    <t>Gleichner</t>
  </si>
  <si>
    <t>Marcos</t>
  </si>
  <si>
    <t>Oriental Bronze Cheese</t>
  </si>
  <si>
    <t>+44 (0) 042-4521-695</t>
  </si>
  <si>
    <t>Dare Group</t>
  </si>
  <si>
    <t>Deanna.Kuphal76@hotmail.com</t>
  </si>
  <si>
    <t>Kuphal</t>
  </si>
  <si>
    <t>Deanna</t>
  </si>
  <si>
    <t>Gorgeous Plastic Bike</t>
  </si>
  <si>
    <t>+44 (0) 208-9051-098</t>
  </si>
  <si>
    <t>Jackie.Abshire@hotmail.com</t>
  </si>
  <si>
    <t>Abshire</t>
  </si>
  <si>
    <t>Jackie</t>
  </si>
  <si>
    <t>Tasty Rubber Soap</t>
  </si>
  <si>
    <t>+44 (0) 874-3313-766</t>
  </si>
  <si>
    <t>Zieme, Jones and Gorczany</t>
  </si>
  <si>
    <t>Ed_Mann13@yahoo.com</t>
  </si>
  <si>
    <t>Ed</t>
  </si>
  <si>
    <t>Small Concrete Gloves</t>
  </si>
  <si>
    <t>+44 (0) 429-7332-829</t>
  </si>
  <si>
    <t>Quigley LLC</t>
  </si>
  <si>
    <t>Sara.Klocko@hotmail.com</t>
  </si>
  <si>
    <t>Klocko</t>
  </si>
  <si>
    <t>Sara</t>
  </si>
  <si>
    <t>Bespoke Wooden Chips</t>
  </si>
  <si>
    <t>+44 (0) 031-0028-786</t>
  </si>
  <si>
    <t>Mohr LLC</t>
  </si>
  <si>
    <t>Penny_Murray@yahoo.com</t>
  </si>
  <si>
    <t>Murray</t>
  </si>
  <si>
    <t>Penny</t>
  </si>
  <si>
    <t>Rustic Plastic Table</t>
  </si>
  <si>
    <t>+44 (0) 591-5148-262</t>
  </si>
  <si>
    <t>Ratke, Gulgowski and Kovacek</t>
  </si>
  <si>
    <t>Nancy.Cummerata84@gmail.com</t>
  </si>
  <si>
    <t>Cummerata</t>
  </si>
  <si>
    <t>Nancy</t>
  </si>
  <si>
    <t>Generic Fresh Chair</t>
  </si>
  <si>
    <t>+44 (0) 378-1329-662</t>
  </si>
  <si>
    <t>Cormier Inc</t>
  </si>
  <si>
    <t>Marjorie_Weber@yahoo.com</t>
  </si>
  <si>
    <t>Weber</t>
  </si>
  <si>
    <t>Handcrafted Steel Ball</t>
  </si>
  <si>
    <t>+44 (0) 359-1231-889</t>
  </si>
  <si>
    <t>Harold13@hotmail.com</t>
  </si>
  <si>
    <t>Harold</t>
  </si>
  <si>
    <t>Handmade Steel Chicken</t>
  </si>
  <si>
    <t>+44 (0) 485-5996-727</t>
  </si>
  <si>
    <t>Schiller, Emmerich and Prohaska</t>
  </si>
  <si>
    <t>Alice_Conn@yahoo.com</t>
  </si>
  <si>
    <t>Conn</t>
  </si>
  <si>
    <t>Alice</t>
  </si>
  <si>
    <t>Elegant Rubber Fish</t>
  </si>
  <si>
    <t>+44 (0) 473-8631-659</t>
  </si>
  <si>
    <t>Walter Inc</t>
  </si>
  <si>
    <t>Keith_Kerluke@gmail.com</t>
  </si>
  <si>
    <t>Kerluke</t>
  </si>
  <si>
    <t>Keith</t>
  </si>
  <si>
    <t>Licensed Plastic Pants</t>
  </si>
  <si>
    <t>+44 (0) 161-5173-205</t>
  </si>
  <si>
    <t>Koch Inc</t>
  </si>
  <si>
    <t>Abraham_Zboncak@hotmail.com</t>
  </si>
  <si>
    <t>Zboncak</t>
  </si>
  <si>
    <t>Abraham</t>
  </si>
  <si>
    <t>Recycled Rubber Fish</t>
  </si>
  <si>
    <t>+44 (0) 971-6808-026</t>
  </si>
  <si>
    <t>Lebsack and Sons</t>
  </si>
  <si>
    <t>Patricia.Bernier22@yahoo.com</t>
  </si>
  <si>
    <t>Bernier</t>
  </si>
  <si>
    <t>Patricia</t>
  </si>
  <si>
    <t>Licensed Plastic Tuna</t>
  </si>
  <si>
    <t>+44 (0) 584-2820-482</t>
  </si>
  <si>
    <t>Jacobs, Stokes and Jaskolski</t>
  </si>
  <si>
    <t>Leah_Von@hotmail.com</t>
  </si>
  <si>
    <t>Leah</t>
  </si>
  <si>
    <t>Awesome Granite Salad</t>
  </si>
  <si>
    <t>+44 (0) 102-1884-564</t>
  </si>
  <si>
    <t>Grimes Inc</t>
  </si>
  <si>
    <t>Todd73@yahoo.com</t>
  </si>
  <si>
    <t>O'Hara</t>
  </si>
  <si>
    <t>Todd</t>
  </si>
  <si>
    <t>Licensed Cotton Car</t>
  </si>
  <si>
    <t>+44 (0) 395-6423-377</t>
  </si>
  <si>
    <t>Brakus and Sons</t>
  </si>
  <si>
    <t>Susan.Hoeger34@yahoo.com</t>
  </si>
  <si>
    <t>Hoeger</t>
  </si>
  <si>
    <t>Susan</t>
  </si>
  <si>
    <t>Luxurious Soft Mouse</t>
  </si>
  <si>
    <t>+44 (0) 129-7409-954</t>
  </si>
  <si>
    <t>Moore, Bruen and Dare</t>
  </si>
  <si>
    <t>Yolanda.Gleason31@gmail.com</t>
  </si>
  <si>
    <t>Gleason</t>
  </si>
  <si>
    <t>Yolanda</t>
  </si>
  <si>
    <t>Luxurious Granite Hat</t>
  </si>
  <si>
    <t>+44 (0) 076-1048-655</t>
  </si>
  <si>
    <t>Bradford_Heidenreich@yahoo.com</t>
  </si>
  <si>
    <t>Heidenreich</t>
  </si>
  <si>
    <t>Refined Rubber Sausages</t>
  </si>
  <si>
    <t>+44 (0) 220-7633-180</t>
  </si>
  <si>
    <t>Bailey, Heathcote and Raynor</t>
  </si>
  <si>
    <t>Kathy38@yahoo.com</t>
  </si>
  <si>
    <t>Deckow</t>
  </si>
  <si>
    <t>Kathy</t>
  </si>
  <si>
    <t>Unbranded Bronze Salad</t>
  </si>
  <si>
    <t>+44 (0) 005-7056-184</t>
  </si>
  <si>
    <t>Nader Inc</t>
  </si>
  <si>
    <t>Kristine24@yahoo.com</t>
  </si>
  <si>
    <t>Bogisich</t>
  </si>
  <si>
    <t>Kristine</t>
  </si>
  <si>
    <t>Luxurious Wooden Keyboard</t>
  </si>
  <si>
    <t>+44 (0) 775-9339-294</t>
  </si>
  <si>
    <t>Marilyn_Barrows@hotmail.com</t>
  </si>
  <si>
    <t>Barrows</t>
  </si>
  <si>
    <t>Marilyn</t>
  </si>
  <si>
    <t>Incredible Bronze Hat</t>
  </si>
  <si>
    <t>+44 (0) 856-9572-888</t>
  </si>
  <si>
    <t>Jaskolski LLC</t>
  </si>
  <si>
    <t>Mandy31@gmail.com</t>
  </si>
  <si>
    <t>Reynolds</t>
  </si>
  <si>
    <t>Mandy</t>
  </si>
  <si>
    <t>Rustic Wooden Hat</t>
  </si>
  <si>
    <t>+44 (0) 364-0166-216</t>
  </si>
  <si>
    <t>Russel, Bergnaum and Lubowitz</t>
  </si>
  <si>
    <t>Armando84@gmail.com</t>
  </si>
  <si>
    <t>Stoltenberg</t>
  </si>
  <si>
    <t>Armando</t>
  </si>
  <si>
    <t>Modern Soft Salad</t>
  </si>
  <si>
    <t>+44 (0) 500-1610-403</t>
  </si>
  <si>
    <t>Sherri.Haley@hotmail.com</t>
  </si>
  <si>
    <t>Haley</t>
  </si>
  <si>
    <t>Sherri</t>
  </si>
  <si>
    <t>Handcrafted Fresh Table</t>
  </si>
  <si>
    <t>+44 (0) 866-9129-899</t>
  </si>
  <si>
    <t>Rogahn, Schuster and Johnson</t>
  </si>
  <si>
    <t>Kristie_Schiller@yahoo.com</t>
  </si>
  <si>
    <t>Kristie</t>
  </si>
  <si>
    <t>Awesome Rubber Salad</t>
  </si>
  <si>
    <t>+44 (0) 889-6064-378</t>
  </si>
  <si>
    <t>Schuster, Upton and Ward</t>
  </si>
  <si>
    <t>Juana55@hotmail.com</t>
  </si>
  <si>
    <t>Lockman</t>
  </si>
  <si>
    <t>Juana</t>
  </si>
  <si>
    <t>Fantastic Soft Pants</t>
  </si>
  <si>
    <t>+44 (0) 604-9182-588</t>
  </si>
  <si>
    <t>Derrick_Kovacek@yahoo.com</t>
  </si>
  <si>
    <t>Gorgeous Metal Computer</t>
  </si>
  <si>
    <t>+44 (0) 147-0095-932</t>
  </si>
  <si>
    <t>Howe Inc</t>
  </si>
  <si>
    <t>Lela_McClure67@hotmail.com</t>
  </si>
  <si>
    <t>McClure</t>
  </si>
  <si>
    <t>Lela</t>
  </si>
  <si>
    <t>Luxurious Frozen Chair</t>
  </si>
  <si>
    <t>+44 (0) 836-7708-345</t>
  </si>
  <si>
    <t>Isaac25@gmail.com</t>
  </si>
  <si>
    <t>Blick</t>
  </si>
  <si>
    <t>Awesome Metal Pants</t>
  </si>
  <si>
    <t>+44 (0) 865-6692-630</t>
  </si>
  <si>
    <t>Bruce40@gmail.com</t>
  </si>
  <si>
    <t>Bruce</t>
  </si>
  <si>
    <t>Licensed Steel Chips</t>
  </si>
  <si>
    <t>+44 (0) 982-3307-187</t>
  </si>
  <si>
    <t>Marcia88@gmail.com</t>
  </si>
  <si>
    <t>Zieme</t>
  </si>
  <si>
    <t>Marcia</t>
  </si>
  <si>
    <t>Oriental Frozen Computer</t>
  </si>
  <si>
    <t>+44 (0) 630-1722-187</t>
  </si>
  <si>
    <t>Buckridge and Sons</t>
  </si>
  <si>
    <t>Juan.Metz63@gmail.com</t>
  </si>
  <si>
    <t>Metz</t>
  </si>
  <si>
    <t>Juan</t>
  </si>
  <si>
    <t>Tasty Metal Salad</t>
  </si>
  <si>
    <t>+44 (0) 688-6321-340</t>
  </si>
  <si>
    <t>Dean_Little77@gmail.com</t>
  </si>
  <si>
    <t>Little</t>
  </si>
  <si>
    <t>Dean</t>
  </si>
  <si>
    <t>Awesome Granite Chicken</t>
  </si>
  <si>
    <t>+44 (0) 551-8767-932</t>
  </si>
  <si>
    <t>Becker Inc</t>
  </si>
  <si>
    <t>Joel_Rath60@hotmail.com</t>
  </si>
  <si>
    <t>Rath</t>
  </si>
  <si>
    <t>Joel</t>
  </si>
  <si>
    <t>Elegant Steel Salad</t>
  </si>
  <si>
    <t>+44 (0) 452-6966-437</t>
  </si>
  <si>
    <t>Sally.Green22@yahoo.com</t>
  </si>
  <si>
    <t>Green</t>
  </si>
  <si>
    <t>Sally</t>
  </si>
  <si>
    <t>Recycled Soft Chicken</t>
  </si>
  <si>
    <t>+44 (0) 790-5122-267</t>
  </si>
  <si>
    <t>Mathew32@gmail.com</t>
  </si>
  <si>
    <t>Armstrong</t>
  </si>
  <si>
    <t>Mathew</t>
  </si>
  <si>
    <t>Generic Metal Keyboard</t>
  </si>
  <si>
    <t>+44 (0) 917-4962-412</t>
  </si>
  <si>
    <t>Joanne.McDermott63@yahoo.com</t>
  </si>
  <si>
    <t>McDermott</t>
  </si>
  <si>
    <t>Joanne</t>
  </si>
  <si>
    <t>Tasty Rubber Hat</t>
  </si>
  <si>
    <t>+44 (0) 497-7537-023</t>
  </si>
  <si>
    <t>O'Conner, Predovic and Ritchie</t>
  </si>
  <si>
    <t>Inez.Bechtelar-Labadie@hotmail.com</t>
  </si>
  <si>
    <t>Bechtelar-Labadie</t>
  </si>
  <si>
    <t>Inez</t>
  </si>
  <si>
    <t>Gorgeous Bronze Pants</t>
  </si>
  <si>
    <t>+44 (0) 034-7849-546</t>
  </si>
  <si>
    <t>Bergstrom and Sons</t>
  </si>
  <si>
    <t>Frederick_Ryan34@yahoo.com</t>
  </si>
  <si>
    <t>Frederick</t>
  </si>
  <si>
    <t>Bespoke Wooden Mouse</t>
  </si>
  <si>
    <t>+44 (0) 785-3439-510</t>
  </si>
  <si>
    <t>Stamm Inc</t>
  </si>
  <si>
    <t>Chelsea.McCullough14@gmail.com</t>
  </si>
  <si>
    <t>McCullough</t>
  </si>
  <si>
    <t>Chelsea</t>
  </si>
  <si>
    <t>Sleek Concrete Chicken</t>
  </si>
  <si>
    <t>+44 (0) 253-5850-662</t>
  </si>
  <si>
    <t>Purdy, Steuber and Stamm</t>
  </si>
  <si>
    <t>Candace83@yahoo.com</t>
  </si>
  <si>
    <t>Kuvalis</t>
  </si>
  <si>
    <t>Candace</t>
  </si>
  <si>
    <t>Handmade Wooden Salad</t>
  </si>
  <si>
    <t>+44 (0) 535-5748-924</t>
  </si>
  <si>
    <t>Weimann LLC</t>
  </si>
  <si>
    <t>Lynette62@gmail.com</t>
  </si>
  <si>
    <t>Walter</t>
  </si>
  <si>
    <t>Lynette</t>
  </si>
  <si>
    <t>Awesome Rubber Car</t>
  </si>
  <si>
    <t>+44 (0) 505-6506-388</t>
  </si>
  <si>
    <t>Willms Inc</t>
  </si>
  <si>
    <t>Amy_Weissnat0@gmail.com</t>
  </si>
  <si>
    <t>Weissnat</t>
  </si>
  <si>
    <t>Amy</t>
  </si>
  <si>
    <t>Generic Metal Fish</t>
  </si>
  <si>
    <t>+44 (0) 618-4079-234</t>
  </si>
  <si>
    <t>Bode Group</t>
  </si>
  <si>
    <t>Anita38@yahoo.com</t>
  </si>
  <si>
    <t>McLaughlin</t>
  </si>
  <si>
    <t>Anita</t>
  </si>
  <si>
    <t>Small Concrete Hat</t>
  </si>
  <si>
    <t>+44 (0) 511-2611-533</t>
  </si>
  <si>
    <t>Kemmer Inc</t>
  </si>
  <si>
    <t>Sam_Runolfsson@yahoo.com</t>
  </si>
  <si>
    <t>Runolfsson</t>
  </si>
  <si>
    <t>Sam</t>
  </si>
  <si>
    <t>Small Steel Fish</t>
  </si>
  <si>
    <t>+44 (0) 893-2117-261</t>
  </si>
  <si>
    <t>Bartell and Sons</t>
  </si>
  <si>
    <t>Rachel_Hettinger12@hotmail.com</t>
  </si>
  <si>
    <t>Hettinger</t>
  </si>
  <si>
    <t>Rachel</t>
  </si>
  <si>
    <t>Gorgeous Plastic Pizza</t>
  </si>
  <si>
    <t>+44 (0) 006-8765-825</t>
  </si>
  <si>
    <t>Ebert, Ortiz and Murazik</t>
  </si>
  <si>
    <t>Timmy.Shanahan92@yahoo.com</t>
  </si>
  <si>
    <t>Shanahan</t>
  </si>
  <si>
    <t>Timmy</t>
  </si>
  <si>
    <t>Practical Steel Salad</t>
  </si>
  <si>
    <t>+44 (0) 570-3871-189</t>
  </si>
  <si>
    <t>Lakin, Auer and Gerlach</t>
  </si>
  <si>
    <t>Sue.Wisoky70@yahoo.com</t>
  </si>
  <si>
    <t>Wisoky</t>
  </si>
  <si>
    <t>Sue</t>
  </si>
  <si>
    <t>Gorgeous Cotton Shirt</t>
  </si>
  <si>
    <t>+44 (0) 100-7524-011</t>
  </si>
  <si>
    <t>Wilma.McDermott@hotmail.com</t>
  </si>
  <si>
    <t>Small Bronze Bacon</t>
  </si>
  <si>
    <t>+44 (0) 044-7183-763</t>
  </si>
  <si>
    <t>Wyman, Murray and Mante</t>
  </si>
  <si>
    <t>Debbie_Auer8@gmail.com</t>
  </si>
  <si>
    <t>Auer</t>
  </si>
  <si>
    <t>Debbie</t>
  </si>
  <si>
    <t>Intelligent Fresh Computer</t>
  </si>
  <si>
    <t>+44 (0) 065-4579-006</t>
  </si>
  <si>
    <t>Lela53@yahoo.com</t>
  </si>
  <si>
    <t>Gorczany</t>
  </si>
  <si>
    <t>Sleek Wooden Cheese</t>
  </si>
  <si>
    <t>+44 (0) 450-3484-030</t>
  </si>
  <si>
    <t>Van_McGlynn@hotmail.com</t>
  </si>
  <si>
    <t>McGlynn</t>
  </si>
  <si>
    <t>Van</t>
  </si>
  <si>
    <t>Sleek Metal Table</t>
  </si>
  <si>
    <t>+44 (0) 086-3264-563</t>
  </si>
  <si>
    <t>Emard, Treutel and Medhurst</t>
  </si>
  <si>
    <t>James.Jenkins@yahoo.com</t>
  </si>
  <si>
    <t>Jenkins</t>
  </si>
  <si>
    <t>Modern Bronze Chips</t>
  </si>
  <si>
    <t>+44 (0) 680-8803-548</t>
  </si>
  <si>
    <t>Loretta59@gmail.com</t>
  </si>
  <si>
    <t>Boehm</t>
  </si>
  <si>
    <t>Loretta</t>
  </si>
  <si>
    <t>Tasty Fresh Salad</t>
  </si>
  <si>
    <t>+44 (0) 195-1126-107</t>
  </si>
  <si>
    <t>Lindgren Group</t>
  </si>
  <si>
    <t>Geraldine24@hotmail.com</t>
  </si>
  <si>
    <t>Geraldine</t>
  </si>
  <si>
    <t>Oriental Concrete Tuna</t>
  </si>
  <si>
    <t>+44 (0) 288-6436-697</t>
  </si>
  <si>
    <t>Kutch Group</t>
  </si>
  <si>
    <t>Edward_Hessel@gmail.com</t>
  </si>
  <si>
    <t>Hessel</t>
  </si>
  <si>
    <t>Edward</t>
  </si>
  <si>
    <t>Modern Fresh Bacon</t>
  </si>
  <si>
    <t>+44 (0) 345-0545-483</t>
  </si>
  <si>
    <t>Lola60@hotmail.com</t>
  </si>
  <si>
    <t>Leuschke</t>
  </si>
  <si>
    <t>Lola</t>
  </si>
  <si>
    <t>Electronic Cotton Pizza</t>
  </si>
  <si>
    <t>+44 (0) 994-9990-209</t>
  </si>
  <si>
    <t>Eileen_Kiehn91@gmail.com</t>
  </si>
  <si>
    <t>Kiehn</t>
  </si>
  <si>
    <t>Eileen</t>
  </si>
  <si>
    <t>Handmade Bronze Tuna</t>
  </si>
  <si>
    <t>+44 (0) 592-5261-932</t>
  </si>
  <si>
    <t>Shields, Larson and Wisozk</t>
  </si>
  <si>
    <t>Patti.Ferry29@yahoo.com</t>
  </si>
  <si>
    <t>Ferry</t>
  </si>
  <si>
    <t>Licensed Rubber Computer</t>
  </si>
  <si>
    <t>+44 (0) 130-6979-829</t>
  </si>
  <si>
    <t>Rodriguez, Reynolds and Rutherford</t>
  </si>
  <si>
    <t>Willie4@gmail.com</t>
  </si>
  <si>
    <t>Willie</t>
  </si>
  <si>
    <t>Handmade Granite Keyboard</t>
  </si>
  <si>
    <t>+44 (0) 134-3342-033</t>
  </si>
  <si>
    <t>Mack63@yahoo.com</t>
  </si>
  <si>
    <t>Greenholt</t>
  </si>
  <si>
    <t>Licensed Wooden Keyboard</t>
  </si>
  <si>
    <t>+44 (0) 351-2813-155</t>
  </si>
  <si>
    <t>Heathcote LLC</t>
  </si>
  <si>
    <t>Frankie_Windler@gmail.com</t>
  </si>
  <si>
    <t>Windler</t>
  </si>
  <si>
    <t>Frankie</t>
  </si>
  <si>
    <t>Handmade Plastic Salad</t>
  </si>
  <si>
    <t>+44 (0) 037-5731-275</t>
  </si>
  <si>
    <t>Dianna.Bahringer@yahoo.com</t>
  </si>
  <si>
    <t>Bahringer</t>
  </si>
  <si>
    <t>Dianna</t>
  </si>
  <si>
    <t>Ergonomic Soft Soap</t>
  </si>
  <si>
    <t>+44 (0) 437-7946-574</t>
  </si>
  <si>
    <t>Gislason Inc</t>
  </si>
  <si>
    <t>Garrett.Goldner20@gmail.com</t>
  </si>
  <si>
    <t>Garrett</t>
  </si>
  <si>
    <t>Sleek Plastic Pants</t>
  </si>
  <si>
    <t>+44 (0) 380-5255-276</t>
  </si>
  <si>
    <t>Kozey, Kilback and Harvey</t>
  </si>
  <si>
    <t>Julie10@hotmail.com</t>
  </si>
  <si>
    <t>Connelly</t>
  </si>
  <si>
    <t>Julie</t>
  </si>
  <si>
    <t>Elegant Fresh Bike</t>
  </si>
  <si>
    <t>+44 (0) 517-0403-805</t>
  </si>
  <si>
    <t>Moore, Mann and Schmeler</t>
  </si>
  <si>
    <t>Robin.Langosh@hotmail.com</t>
  </si>
  <si>
    <t>Robin</t>
  </si>
  <si>
    <t>Awesome Soft Cheese</t>
  </si>
  <si>
    <t>+44 (0) 073-5267-382</t>
  </si>
  <si>
    <t>Leonard_Marks@hotmail.com</t>
  </si>
  <si>
    <t>Marks</t>
  </si>
  <si>
    <t>Leonard</t>
  </si>
  <si>
    <t>Handcrafted Rubber Pizza</t>
  </si>
  <si>
    <t>+44 (0) 431-5816-380</t>
  </si>
  <si>
    <t>Rosie_Hodkiewicz@gmail.com</t>
  </si>
  <si>
    <t>Rosie</t>
  </si>
  <si>
    <t>Ergonomic Soft Computer</t>
  </si>
  <si>
    <t>+44 (0) 675-5807-507</t>
  </si>
  <si>
    <t>Steuber, Mills and Schowalter</t>
  </si>
  <si>
    <t>Saul68@hotmail.com</t>
  </si>
  <si>
    <t>Hirthe</t>
  </si>
  <si>
    <t>Saul</t>
  </si>
  <si>
    <t>Generic Cotton Salad</t>
  </si>
  <si>
    <t>+44 (0) 236-4960-208</t>
  </si>
  <si>
    <t>Feil LLC</t>
  </si>
  <si>
    <t>Edward_Welch33@yahoo.com</t>
  </si>
  <si>
    <t>Welch</t>
  </si>
  <si>
    <t>Fantastic Metal Shoes</t>
  </si>
  <si>
    <t>+44 (0) 405-0001-270</t>
  </si>
  <si>
    <t>Klein and Sons</t>
  </si>
  <si>
    <t>Johnathan.Ryan@yahoo.com</t>
  </si>
  <si>
    <t>Johnathan</t>
  </si>
  <si>
    <t>Gorgeous Metal Towels</t>
  </si>
  <si>
    <t>+44 (0) 150-6823-697</t>
  </si>
  <si>
    <t>Monique.Bradtke86@yahoo.com</t>
  </si>
  <si>
    <t>Bradtke</t>
  </si>
  <si>
    <t>Bespoke Bronze Cheese</t>
  </si>
  <si>
    <t>+44 (0) 510-7766-863</t>
  </si>
  <si>
    <t>Pat_Schroeder@hotmail.com</t>
  </si>
  <si>
    <t>Schroeder</t>
  </si>
  <si>
    <t>Pat</t>
  </si>
  <si>
    <t>Modern Frozen Chair</t>
  </si>
  <si>
    <t>+44 (0) 291-4768-105</t>
  </si>
  <si>
    <t>Jordan.OReilly@yahoo.com</t>
  </si>
  <si>
    <t>Jordan</t>
  </si>
  <si>
    <t>Modern Rubber Salad</t>
  </si>
  <si>
    <t>+44 (0) 873-5153-094</t>
  </si>
  <si>
    <t>Stokes, Blick and Johns</t>
  </si>
  <si>
    <t>Cecilia43@yahoo.com</t>
  </si>
  <si>
    <t>Russel-Bogan</t>
  </si>
  <si>
    <t>Cecilia</t>
  </si>
  <si>
    <t>Licensed Wooden Fish</t>
  </si>
  <si>
    <t>+44 (0) 901-0630-317</t>
  </si>
  <si>
    <t>Armstrong Group</t>
  </si>
  <si>
    <t>Emmett_Franey18@hotmail.com</t>
  </si>
  <si>
    <t>Franey</t>
  </si>
  <si>
    <t>Emmett</t>
  </si>
  <si>
    <t>Sleek Bronze Bacon</t>
  </si>
  <si>
    <t>+44 (0) 201-1041-818</t>
  </si>
  <si>
    <t>Lubowitz and Sons</t>
  </si>
  <si>
    <t>Pauline.Miller48@yahoo.com</t>
  </si>
  <si>
    <t>Miller</t>
  </si>
  <si>
    <t>Pauline</t>
  </si>
  <si>
    <t>Electronic Steel Chair</t>
  </si>
  <si>
    <t>+44 (0) 269-5830-291</t>
  </si>
  <si>
    <t>Joel_Goyette20@gmail.com</t>
  </si>
  <si>
    <t>Handmade Granite Sausages</t>
  </si>
  <si>
    <t>+44 (0) 301-7425-973</t>
  </si>
  <si>
    <t>Roland47@gmail.com</t>
  </si>
  <si>
    <t>Torphy</t>
  </si>
  <si>
    <t>Ergonomic Granite Ball</t>
  </si>
  <si>
    <t>+44 (0) 932-4861-605</t>
  </si>
  <si>
    <t>Kemmer, Walsh and Pagac</t>
  </si>
  <si>
    <t>Scott_Fisher@yahoo.com</t>
  </si>
  <si>
    <t>Fisher</t>
  </si>
  <si>
    <t>Scott</t>
  </si>
  <si>
    <t>Tasty Frozen Chair</t>
  </si>
  <si>
    <t>+44 (0) 100-1030-093</t>
  </si>
  <si>
    <t>Kozey Group</t>
  </si>
  <si>
    <t>Elmer83@hotmail.com</t>
  </si>
  <si>
    <t>Kihn</t>
  </si>
  <si>
    <t>Generic Rubber Soap</t>
  </si>
  <si>
    <t>+44 (0) 266-3085-292</t>
  </si>
  <si>
    <t>Marquardt LLC</t>
  </si>
  <si>
    <t>Trevor22@gmail.com</t>
  </si>
  <si>
    <t>VonRueden</t>
  </si>
  <si>
    <t>Trevor</t>
  </si>
  <si>
    <t>Awesome Fresh Chair</t>
  </si>
  <si>
    <t>+44 (0) 129-1488-428</t>
  </si>
  <si>
    <t>Von and Sons</t>
  </si>
  <si>
    <t>Latoya60@yahoo.com</t>
  </si>
  <si>
    <t>Treutel</t>
  </si>
  <si>
    <t>Sleek Bronze Chicken</t>
  </si>
  <si>
    <t>+44 (0) 140-4279-966</t>
  </si>
  <si>
    <t>Rath, Runolfsdottir and Bailey</t>
  </si>
  <si>
    <t>Walter.Haag@gmail.com</t>
  </si>
  <si>
    <t>Incredible Wooden Keyboard</t>
  </si>
  <si>
    <t>+44 (0) 196-8273-262</t>
  </si>
  <si>
    <t>Zemlak LLC</t>
  </si>
  <si>
    <t>Orlando_Powlowski@hotmail.com</t>
  </si>
  <si>
    <t>Powlowski</t>
  </si>
  <si>
    <t>Orlando</t>
  </si>
  <si>
    <t>Fantastic Bronze Towels</t>
  </si>
  <si>
    <t>+44 (0) 182-8219-750</t>
  </si>
  <si>
    <t>Maurice88@yahoo.com</t>
  </si>
  <si>
    <t>Harber</t>
  </si>
  <si>
    <t>Maurice</t>
  </si>
  <si>
    <t>Sleek Granite Mouse</t>
  </si>
  <si>
    <t>+44 (0) 763-8790-333</t>
  </si>
  <si>
    <t>Konopelski, Schamberger and Trantow</t>
  </si>
  <si>
    <t>Elsa.Bruen@gmail.com</t>
  </si>
  <si>
    <t>Bruen</t>
  </si>
  <si>
    <t>Elsa</t>
  </si>
  <si>
    <t>Handmade Rubber Hat</t>
  </si>
  <si>
    <t>+44 (0) 085-5254-761</t>
  </si>
  <si>
    <t>Mertz, Hilll and Mante</t>
  </si>
  <si>
    <t>Wanda_Bednar23@yahoo.com</t>
  </si>
  <si>
    <t>Bednar</t>
  </si>
  <si>
    <t>Wanda</t>
  </si>
  <si>
    <t>Oriental Wooden Chair</t>
  </si>
  <si>
    <t>+44 (0) 864-9430-006</t>
  </si>
  <si>
    <t>Wolff, Durgan and Baumbach</t>
  </si>
  <si>
    <t>Lula_Abbott97@hotmail.com</t>
  </si>
  <si>
    <t>Lula</t>
  </si>
  <si>
    <t>Oriental Cotton Mouse</t>
  </si>
  <si>
    <t>+44 (0) 016-7453-283</t>
  </si>
  <si>
    <t>Marcia.Mayert@yahoo.com</t>
  </si>
  <si>
    <t>Mayert</t>
  </si>
  <si>
    <t>Incredible Granite Fish</t>
  </si>
  <si>
    <t>+44 (0) 935-0927-533</t>
  </si>
  <si>
    <t>Cruickshank, Spencer and Bosco</t>
  </si>
  <si>
    <t>Erick.Keebler77@hotmail.com</t>
  </si>
  <si>
    <t>Keebler</t>
  </si>
  <si>
    <t>Erick</t>
  </si>
  <si>
    <t>Generic Bronze Pizza</t>
  </si>
  <si>
    <t>+44 (0) 949-5322-239</t>
  </si>
  <si>
    <t>Stanton Inc</t>
  </si>
  <si>
    <t>Angel.Macejkovic80@hotmail.com</t>
  </si>
  <si>
    <t>Macejkovic</t>
  </si>
  <si>
    <t>Angel</t>
  </si>
  <si>
    <t>Intelligent Steel Keyboard</t>
  </si>
  <si>
    <t>+44 (0) 901-0788-194</t>
  </si>
  <si>
    <t>Sherri67@yahoo.com</t>
  </si>
  <si>
    <t>Kreiger</t>
  </si>
  <si>
    <t>Awesome Rubber Bike</t>
  </si>
  <si>
    <t>+44 (0) 709-6471-567</t>
  </si>
  <si>
    <t>Borer, Wuckert and Wolf</t>
  </si>
  <si>
    <t>Barry_Langworth@hotmail.com</t>
  </si>
  <si>
    <t>Langworth</t>
  </si>
  <si>
    <t>Barry</t>
  </si>
  <si>
    <t>Intelligent Rubber Mouse</t>
  </si>
  <si>
    <t>+44 (0) 504-9741-267</t>
  </si>
  <si>
    <t>Feil and Sons</t>
  </si>
  <si>
    <t>Jamie_Windler5@yahoo.com</t>
  </si>
  <si>
    <t>Jamie</t>
  </si>
  <si>
    <t>Fantastic Steel Fish</t>
  </si>
  <si>
    <t>+44 (0) 293-8470-854</t>
  </si>
  <si>
    <t>Flatley Inc</t>
  </si>
  <si>
    <t>Cecilia.Wunsch65@yahoo.com</t>
  </si>
  <si>
    <t>Bespoke Frozen Chicken</t>
  </si>
  <si>
    <t>+44 (0) 340-1971-793</t>
  </si>
  <si>
    <t>Braun Inc</t>
  </si>
  <si>
    <t>Laverne82@yahoo.com</t>
  </si>
  <si>
    <t>Mertz</t>
  </si>
  <si>
    <t>Laverne</t>
  </si>
  <si>
    <t>Awesome Metal Tuna</t>
  </si>
  <si>
    <t>+44 (0) 524-7156-711</t>
  </si>
  <si>
    <t>Kelvin.Lakin32@gmail.com</t>
  </si>
  <si>
    <t>Lakin</t>
  </si>
  <si>
    <t>Kelvin</t>
  </si>
  <si>
    <t>Oriental Fresh Sausages</t>
  </si>
  <si>
    <t>+44 (0) 693-9962-793</t>
  </si>
  <si>
    <t>Kristen_Flatley7@gmail.com</t>
  </si>
  <si>
    <t>Flatley</t>
  </si>
  <si>
    <t>Kristen</t>
  </si>
  <si>
    <t>Recycled Granite Computer</t>
  </si>
  <si>
    <t>+44 (0) 422-2832-997</t>
  </si>
  <si>
    <t>Weber Group</t>
  </si>
  <si>
    <t>Jonathan76@gmail.com</t>
  </si>
  <si>
    <t>Kuhic</t>
  </si>
  <si>
    <t>Jonathan</t>
  </si>
  <si>
    <t>Generic Granite Mouse</t>
  </si>
  <si>
    <t>+44 (0) 547-0122-820</t>
  </si>
  <si>
    <t>Welch, Windler and Heidenreich</t>
  </si>
  <si>
    <t>Kimberly53@yahoo.com</t>
  </si>
  <si>
    <t>Heathcote</t>
  </si>
  <si>
    <t>Kimberly</t>
  </si>
  <si>
    <t>Practical Soft Soap</t>
  </si>
  <si>
    <t>+44 (0) 779-3263-257</t>
  </si>
  <si>
    <t>Sally2@gmail.com</t>
  </si>
  <si>
    <t>Hilll</t>
  </si>
  <si>
    <t>Recycled Frozen Chips</t>
  </si>
  <si>
    <t>+44 (0) 347-2631-326</t>
  </si>
  <si>
    <t>Lawrence_Hilll44@gmail.com</t>
  </si>
  <si>
    <t>Lawrence</t>
  </si>
  <si>
    <t>Fantastic Metal Bacon</t>
  </si>
  <si>
    <t>+44 (0) 590-0496-634</t>
  </si>
  <si>
    <t>Kulas, Borer and Pacocha</t>
  </si>
  <si>
    <t>Clayton_Heller26@gmail.com</t>
  </si>
  <si>
    <t>Heller</t>
  </si>
  <si>
    <t>Clayton</t>
  </si>
  <si>
    <t>Electronic Soft Chicken</t>
  </si>
  <si>
    <t>+44 (0) 049-6272-606</t>
  </si>
  <si>
    <t>Terry and Sons</t>
  </si>
  <si>
    <t>Ann_Legros63@gmail.com</t>
  </si>
  <si>
    <t>Legros</t>
  </si>
  <si>
    <t>Ann</t>
  </si>
  <si>
    <t>Licensed Frozen Soap</t>
  </si>
  <si>
    <t>+44 (0) 031-5437-255</t>
  </si>
  <si>
    <t>Al.Rohan@gmail.com</t>
  </si>
  <si>
    <t>Rohan</t>
  </si>
  <si>
    <t>Al</t>
  </si>
  <si>
    <t>Tasty Concrete Car</t>
  </si>
  <si>
    <t>+44 (0) 580-5983-257</t>
  </si>
  <si>
    <t>Henrietta26@yahoo.com</t>
  </si>
  <si>
    <t>Kassulke-Beier</t>
  </si>
  <si>
    <t>Henrietta</t>
  </si>
  <si>
    <t>Awesome Concrete Gloves</t>
  </si>
  <si>
    <t>+44 (0) 657-7470-283</t>
  </si>
  <si>
    <t>Marsha_Botsford37@yahoo.com</t>
  </si>
  <si>
    <t>Botsford</t>
  </si>
  <si>
    <t>Marsha</t>
  </si>
  <si>
    <t>Intelligent Granite Shirt</t>
  </si>
  <si>
    <t>+44 (0) 727-5981-957</t>
  </si>
  <si>
    <t>Prosacco, Thiel and Smith</t>
  </si>
  <si>
    <t>Marty.Kohler@yahoo.com</t>
  </si>
  <si>
    <t>Kohler</t>
  </si>
  <si>
    <t>Marty</t>
  </si>
  <si>
    <t>Handcrafted Soft Cheese</t>
  </si>
  <si>
    <t>+44 (0) 800-0251-768</t>
  </si>
  <si>
    <t>Von, Baumbach and Ward</t>
  </si>
  <si>
    <t>Stuart.Koch-Smith@hotmail.com</t>
  </si>
  <si>
    <t>Koch-Smith</t>
  </si>
  <si>
    <t>Tasty Rubber Bike</t>
  </si>
  <si>
    <t>+44 (0) 181-4597-759</t>
  </si>
  <si>
    <t>McClure, O'Kon and Hagenes</t>
  </si>
  <si>
    <t>Doug_Ritchie48@gmail.com</t>
  </si>
  <si>
    <t>Ritchie</t>
  </si>
  <si>
    <t>Doug</t>
  </si>
  <si>
    <t>Fantastic Fresh Sausages</t>
  </si>
  <si>
    <t>+44 (0) 160-7048-170</t>
  </si>
  <si>
    <t>Skiles, Sanford and Gerhold</t>
  </si>
  <si>
    <t>Jay_Luettgen@yahoo.com</t>
  </si>
  <si>
    <t>Jay</t>
  </si>
  <si>
    <t>Modern Rubber Tuna</t>
  </si>
  <si>
    <t>+44 (0) 895-5677-888</t>
  </si>
  <si>
    <t>Lang, Gislason and Heathcote</t>
  </si>
  <si>
    <t>Tabitha76@yahoo.com</t>
  </si>
  <si>
    <t>Schultz</t>
  </si>
  <si>
    <t>Awesome Bronze Chicken</t>
  </si>
  <si>
    <t>+44 (0) 014-6765-683</t>
  </si>
  <si>
    <t>Littel and Sons</t>
  </si>
  <si>
    <t>Lloyd_Willms33@hotmail.com</t>
  </si>
  <si>
    <t>Lloyd</t>
  </si>
  <si>
    <t>Luxurious Cotton Bacon</t>
  </si>
  <si>
    <t>+44 (0) 475-4338-664</t>
  </si>
  <si>
    <t>Schmitt, Sporer and Wuckert</t>
  </si>
  <si>
    <t>Patrick12@hotmail.com</t>
  </si>
  <si>
    <t>Ondricka</t>
  </si>
  <si>
    <t>Patrick</t>
  </si>
  <si>
    <t>Ergonomic Frozen Table</t>
  </si>
  <si>
    <t>+44 (0) 142-4538-645</t>
  </si>
  <si>
    <t>Will, Tillman and Herzog</t>
  </si>
  <si>
    <t>Bernice58@hotmail.com</t>
  </si>
  <si>
    <t>Bernice</t>
  </si>
  <si>
    <t>Small Metal Chair</t>
  </si>
  <si>
    <t>+44 (0) 155-8482-595</t>
  </si>
  <si>
    <t>Hane Group</t>
  </si>
  <si>
    <t>Gregory22@hotmail.com</t>
  </si>
  <si>
    <t>Elegant Soft Bike</t>
  </si>
  <si>
    <t>+44 (0) 692-9488-549</t>
  </si>
  <si>
    <t>Tami.Wiegand28@yahoo.com</t>
  </si>
  <si>
    <t>Wiegand</t>
  </si>
  <si>
    <t>Tami</t>
  </si>
  <si>
    <t>Modern Granite Pizza</t>
  </si>
  <si>
    <t>+44 (0) 508-6319-947</t>
  </si>
  <si>
    <t>Craig_Carroll70@hotmail.com</t>
  </si>
  <si>
    <t>Carroll</t>
  </si>
  <si>
    <t>Craig</t>
  </si>
  <si>
    <t>Modern Plastic Computer</t>
  </si>
  <si>
    <t>+44 (0) 337-2078-432</t>
  </si>
  <si>
    <t>Hintz, Hegmann and Buckridge</t>
  </si>
  <si>
    <t>Katrina38@yahoo.com</t>
  </si>
  <si>
    <t>Katrina</t>
  </si>
  <si>
    <t>Modern Wooden Fish</t>
  </si>
  <si>
    <t>+44 (0) 797-8717-604</t>
  </si>
  <si>
    <t>White, Aufderhar and Reichel</t>
  </si>
  <si>
    <t>Krystal.Tromp46@hotmail.com</t>
  </si>
  <si>
    <t>Krystal</t>
  </si>
  <si>
    <t>Elegant Metal Gloves</t>
  </si>
  <si>
    <t>+44 (0) 561-0530-075</t>
  </si>
  <si>
    <t>Price, Dibbert and Ortiz</t>
  </si>
  <si>
    <t>Lana_Hoeger83@gmail.com</t>
  </si>
  <si>
    <t>Handcrafted Granite Keyboard</t>
  </si>
  <si>
    <t>+44 (0) 807-3224-445</t>
  </si>
  <si>
    <t>Hills, Hoeger and Ledner</t>
  </si>
  <si>
    <t>Tonya94@gmail.com</t>
  </si>
  <si>
    <t>Daugherty</t>
  </si>
  <si>
    <t>Tonya</t>
  </si>
  <si>
    <t>Practical Fresh Keyboard</t>
  </si>
  <si>
    <t>+44 (0) 249-9562-863</t>
  </si>
  <si>
    <t>Emmerich, Stroman and Windler</t>
  </si>
  <si>
    <t>Clinton.Breitenberg@yahoo.com</t>
  </si>
  <si>
    <t>Breitenberg</t>
  </si>
  <si>
    <t>Clinton</t>
  </si>
  <si>
    <t>Awesome Rubber Towels</t>
  </si>
  <si>
    <t>+44 (0) 061-8861-140</t>
  </si>
  <si>
    <t>Williamson LLC</t>
  </si>
  <si>
    <t>Earl.Batz@yahoo.com</t>
  </si>
  <si>
    <t>Batz</t>
  </si>
  <si>
    <t>Earl</t>
  </si>
  <si>
    <t>Unbranded Rubber Chips</t>
  </si>
  <si>
    <t>+44 (0) 155-8501-891</t>
  </si>
  <si>
    <t>Champlin, D'Amore and Kreiger</t>
  </si>
  <si>
    <t>Jennifer.Durgan31@yahoo.com</t>
  </si>
  <si>
    <t>Durgan</t>
  </si>
  <si>
    <t>Jennifer</t>
  </si>
  <si>
    <t>Bespoke Wooden Fish</t>
  </si>
  <si>
    <t>+44 (0) 666-7145-022</t>
  </si>
  <si>
    <t>Mante, Emard and Lubowitz</t>
  </si>
  <si>
    <t>Catherine_Crooks@gmail.com</t>
  </si>
  <si>
    <t>Catherine</t>
  </si>
  <si>
    <t>Bespoke Frozen Hat</t>
  </si>
  <si>
    <t>+44 (0) 195-8623-189</t>
  </si>
  <si>
    <t>King, Treutel and Abernathy</t>
  </si>
  <si>
    <t>Maria47@gmail.com</t>
  </si>
  <si>
    <t>Johnston</t>
  </si>
  <si>
    <t>Maria</t>
  </si>
  <si>
    <t>Handcrafted Fresh Pizza</t>
  </si>
  <si>
    <t>+44 (0) 055-1891-474</t>
  </si>
  <si>
    <t>Ryan LLC</t>
  </si>
  <si>
    <t>Kristi.Casper95@gmail.com</t>
  </si>
  <si>
    <t>Casper</t>
  </si>
  <si>
    <t>Kristi</t>
  </si>
  <si>
    <t>Rustic Frozen Chips</t>
  </si>
  <si>
    <t>+44 (0) 363-0341-319</t>
  </si>
  <si>
    <t>Mitchell, Ruecker and Muller</t>
  </si>
  <si>
    <t>Rufus.Nitzsche74@hotmail.com</t>
  </si>
  <si>
    <t>Nitzsche</t>
  </si>
  <si>
    <t>Rufus</t>
  </si>
  <si>
    <t>Intelligent Rubber Fish</t>
  </si>
  <si>
    <t>+44 (0) 739-3728-346</t>
  </si>
  <si>
    <t>Haley, Torp and Adams</t>
  </si>
  <si>
    <t>Clayton_Stark93@gmail.com</t>
  </si>
  <si>
    <t>Small Fresh Shoes</t>
  </si>
  <si>
    <t>+44 (0) 066-0168-336</t>
  </si>
  <si>
    <t>Jonathon.Haley44@gmail.com</t>
  </si>
  <si>
    <t>Jonathon</t>
  </si>
  <si>
    <t>Ergonomic Metal Keyboard</t>
  </si>
  <si>
    <t>+44 (0) 705-8850-569</t>
  </si>
  <si>
    <t>Jast, Beahan and Donnelly</t>
  </si>
  <si>
    <t>Earnest.Schowalter@yahoo.com</t>
  </si>
  <si>
    <t>Earnest</t>
  </si>
  <si>
    <t>Generic Bronze Salad</t>
  </si>
  <si>
    <t>+44 (0) 616-1317-080</t>
  </si>
  <si>
    <t>Heidenreich Group</t>
  </si>
  <si>
    <t>Matt.Rohan92@gmail.com</t>
  </si>
  <si>
    <t>Matt</t>
  </si>
  <si>
    <t>Recycled Frozen Bacon</t>
  </si>
  <si>
    <t>+44 (0) 259-4495-291</t>
  </si>
  <si>
    <t>Cheryl52@hotmail.com</t>
  </si>
  <si>
    <t>Bogan</t>
  </si>
  <si>
    <t>Cheryl</t>
  </si>
  <si>
    <t>Bespoke Granite Tuna</t>
  </si>
  <si>
    <t>+44 (0) 258-7792-569</t>
  </si>
  <si>
    <t>Lowe, Bartoletti and McCullough</t>
  </si>
  <si>
    <t>Kristopher_Pagac-Collins@hotmail.com</t>
  </si>
  <si>
    <t>Pagac-Collins</t>
  </si>
  <si>
    <t>Kristopher</t>
  </si>
  <si>
    <t>Unbranded Frozen Cheese</t>
  </si>
  <si>
    <t>+44 (0) 492-9051-858</t>
  </si>
  <si>
    <t>Hamill Group</t>
  </si>
  <si>
    <t>Jason43@yahoo.com</t>
  </si>
  <si>
    <t>Waters</t>
  </si>
  <si>
    <t>Jason</t>
  </si>
  <si>
    <t>Refined Frozen Fish</t>
  </si>
  <si>
    <t>+44 (0) 796-7621-557</t>
  </si>
  <si>
    <t>Konopelski, Labadie and Bergnaum</t>
  </si>
  <si>
    <t>Lois_Cruickshank68@gmail.com</t>
  </si>
  <si>
    <t>Cruickshank</t>
  </si>
  <si>
    <t>Lois</t>
  </si>
  <si>
    <t>Incredible Steel Tuna</t>
  </si>
  <si>
    <t>+44 (0) 139-0681-256</t>
  </si>
  <si>
    <t>Reinger, Gorczany and Weissnat</t>
  </si>
  <si>
    <t>Sherry_Schuppe@gmail.com</t>
  </si>
  <si>
    <t>Sherry</t>
  </si>
  <si>
    <t>Oriental Plastic Sausages</t>
  </si>
  <si>
    <t>+44 (0) 080-9026-486</t>
  </si>
  <si>
    <t>Runolfsdottir, Kub and Welch</t>
  </si>
  <si>
    <t>Craig.Aufderhar@hotmail.com</t>
  </si>
  <si>
    <t>Aufderhar</t>
  </si>
  <si>
    <t>Bespoke Frozen Sausages</t>
  </si>
  <si>
    <t>+44 (0) 019-0510-534</t>
  </si>
  <si>
    <t>Maurice84@yahoo.com</t>
  </si>
  <si>
    <t>Greenfelder</t>
  </si>
  <si>
    <t>Ergonomic Steel Soap</t>
  </si>
  <si>
    <t>+44 (0) 103-1569-191</t>
  </si>
  <si>
    <t>Tracy81@gmail.com</t>
  </si>
  <si>
    <t>Tracy</t>
  </si>
  <si>
    <t>Ergonomic Fresh Pizza</t>
  </si>
  <si>
    <t>+44 (0) 206-8239-218</t>
  </si>
  <si>
    <t>Kassulke, Champlin and Schmitt</t>
  </si>
  <si>
    <t>Rex.Conroy73@gmail.com</t>
  </si>
  <si>
    <t>Conroy</t>
  </si>
  <si>
    <t>Rex</t>
  </si>
  <si>
    <t>Recycled Fresh Car</t>
  </si>
  <si>
    <t>+44 (0) 592-0863-209</t>
  </si>
  <si>
    <t>Faye86@hotmail.com</t>
  </si>
  <si>
    <t>Faye</t>
  </si>
  <si>
    <t>Licensed Frozen Keyboard</t>
  </si>
  <si>
    <t>+44 (0) 987-2684-315</t>
  </si>
  <si>
    <t>Mertz Group</t>
  </si>
  <si>
    <t>Lillie_Tremblay@yahoo.com</t>
  </si>
  <si>
    <t>Tremblay</t>
  </si>
  <si>
    <t>Lillie</t>
  </si>
  <si>
    <t>Luxurious Metal Keyboard</t>
  </si>
  <si>
    <t>+44 (0) 075-6499-118</t>
  </si>
  <si>
    <t>Mayert LLC</t>
  </si>
  <si>
    <t>Cary_Block@gmail.com</t>
  </si>
  <si>
    <t>Block</t>
  </si>
  <si>
    <t>Cary</t>
  </si>
  <si>
    <t>Modern Granite Soap</t>
  </si>
  <si>
    <t>+44 (0) 949-4622-722</t>
  </si>
  <si>
    <t>Larkin, Becker and Rutherford</t>
  </si>
  <si>
    <t>Margarita.Flatley79@hotmail.com</t>
  </si>
  <si>
    <t>Margarita</t>
  </si>
  <si>
    <t>Awesome Steel Keyboard</t>
  </si>
  <si>
    <t>+44 (0) 493-0074-812</t>
  </si>
  <si>
    <t>Alexander_Kertzmann42@hotmail.com</t>
  </si>
  <si>
    <t>Kertzmann</t>
  </si>
  <si>
    <t>Unbranded Steel Soap</t>
  </si>
  <si>
    <t>+44 (0) 316-4549-300</t>
  </si>
  <si>
    <t>Corwin LLC</t>
  </si>
  <si>
    <t>Alexandra_Bode19@gmail.com</t>
  </si>
  <si>
    <t>Bode</t>
  </si>
  <si>
    <t>Alexandra</t>
  </si>
  <si>
    <t>Unbranded Concrete Fish</t>
  </si>
  <si>
    <t>+44 (0) 012-8509-180</t>
  </si>
  <si>
    <t>Torphy, Watsica and Upton</t>
  </si>
  <si>
    <t>Darryl47@gmail.com</t>
  </si>
  <si>
    <t>Satterfield</t>
  </si>
  <si>
    <t>Darryl</t>
  </si>
  <si>
    <t>Electronic Rubber Keyboard</t>
  </si>
  <si>
    <t>+44 (0) 414-6225-873</t>
  </si>
  <si>
    <t>Olga.Heathcote41@hotmail.com</t>
  </si>
  <si>
    <t>Olga</t>
  </si>
  <si>
    <t>Unbranded Concrete Hat</t>
  </si>
  <si>
    <t>+44 (0) 603-7225-752</t>
  </si>
  <si>
    <t>Casper LLC</t>
  </si>
  <si>
    <t>Dana59@hotmail.com</t>
  </si>
  <si>
    <t>Rogahn</t>
  </si>
  <si>
    <t>Dana</t>
  </si>
  <si>
    <t>Sleek Fresh Salad</t>
  </si>
  <si>
    <t>+44 (0) 772-2333-702</t>
  </si>
  <si>
    <t>Reichert, Friesen and Weissnat</t>
  </si>
  <si>
    <t>Patti.Trantow94@gmail.com</t>
  </si>
  <si>
    <t>Trantow</t>
  </si>
  <si>
    <t>Tasty Bronze Soap</t>
  </si>
  <si>
    <t>+44 (0) 834-9812-192</t>
  </si>
  <si>
    <t>Ruth_Tromp20@yahoo.com</t>
  </si>
  <si>
    <t>Ruth</t>
  </si>
  <si>
    <t>Handmade Metal Salad</t>
  </si>
  <si>
    <t>+44 (0) 547-2203-105</t>
  </si>
  <si>
    <t>Wendell90@hotmail.com</t>
  </si>
  <si>
    <t>Wendell</t>
  </si>
  <si>
    <t>Handcrafted Bronze Chips</t>
  </si>
  <si>
    <t>+44 (0) 645-0531-737</t>
  </si>
  <si>
    <t>Bins LLC</t>
  </si>
  <si>
    <t>Norma64@yahoo.com</t>
  </si>
  <si>
    <t>Norma</t>
  </si>
  <si>
    <t>Rustic Metal Sausages</t>
  </si>
  <si>
    <t>+44 (0) 903-2872-633</t>
  </si>
  <si>
    <t>Schumm, MacGyver and Jacobson</t>
  </si>
  <si>
    <t>Alexis71@yahoo.com</t>
  </si>
  <si>
    <t>Adams</t>
  </si>
  <si>
    <t>Alexis</t>
  </si>
  <si>
    <t>Bespoke Bronze Car</t>
  </si>
  <si>
    <t>+44 (0) 182-2772-340</t>
  </si>
  <si>
    <t>Mayert, Hackett and Klocko</t>
  </si>
  <si>
    <t>Seth86@gmail.com</t>
  </si>
  <si>
    <t>Okuneva</t>
  </si>
  <si>
    <t>Seth</t>
  </si>
  <si>
    <t>Refined Bronze Shoes</t>
  </si>
  <si>
    <t>+44 (0) 756-8698-162</t>
  </si>
  <si>
    <t>Daniel Group</t>
  </si>
  <si>
    <t>Irene_Grady58@yahoo.com</t>
  </si>
  <si>
    <t>Irene</t>
  </si>
  <si>
    <t>Sleek Plastic Chips</t>
  </si>
  <si>
    <t>+44 (0) 324-3812-842</t>
  </si>
  <si>
    <t>Lula.Haag@yahoo.com</t>
  </si>
  <si>
    <t>Recycled Plastic Hat</t>
  </si>
  <si>
    <t>+44 (0) 439-6067-601</t>
  </si>
  <si>
    <t>Harber, Lockman and Price</t>
  </si>
  <si>
    <t>Dominick0@hotmail.com</t>
  </si>
  <si>
    <t>Dominick</t>
  </si>
  <si>
    <t>Awesome Cotton Bike</t>
  </si>
  <si>
    <t>+44 (0) 812-0990-974</t>
  </si>
  <si>
    <t>Stamm and Sons</t>
  </si>
  <si>
    <t>Eddie.Kovacek94@yahoo.com</t>
  </si>
  <si>
    <t>Eddie</t>
  </si>
  <si>
    <t>Licensed Metal Bacon</t>
  </si>
  <si>
    <t>+44 (0) 973-6984-104</t>
  </si>
  <si>
    <t>Cummerata LLC</t>
  </si>
  <si>
    <t>Jared10@hotmail.com</t>
  </si>
  <si>
    <t>Walsh</t>
  </si>
  <si>
    <t>Jared</t>
  </si>
  <si>
    <t>Ergonomic Rubber Ball</t>
  </si>
  <si>
    <t>+44 (0) 147-1424-689</t>
  </si>
  <si>
    <t>Sauer Inc</t>
  </si>
  <si>
    <t>Russell93@yahoo.com</t>
  </si>
  <si>
    <t>Russell</t>
  </si>
  <si>
    <t>Practical Wooden Car</t>
  </si>
  <si>
    <t>+44 (0) 626-9273-709</t>
  </si>
  <si>
    <t>Quitzon, Kub and Krajcik</t>
  </si>
  <si>
    <t>Frankie.OConnell@yahoo.com</t>
  </si>
  <si>
    <t>O'Connell</t>
  </si>
  <si>
    <t>Ergonomic Soft Pizza</t>
  </si>
  <si>
    <t>+44 (0) 314-0148-648</t>
  </si>
  <si>
    <t>Harber Inc</t>
  </si>
  <si>
    <t>Amanda_Rolfson89@gmail.com</t>
  </si>
  <si>
    <t>Rolfson</t>
  </si>
  <si>
    <t>Amanda</t>
  </si>
  <si>
    <t>Tasty Frozen Salad</t>
  </si>
  <si>
    <t>+44 (0) 610-8238-114</t>
  </si>
  <si>
    <t>Monahan LLC</t>
  </si>
  <si>
    <t>Hubert.Lubowitz17@yahoo.com</t>
  </si>
  <si>
    <t>Lubowitz</t>
  </si>
  <si>
    <t>Hubert</t>
  </si>
  <si>
    <t>Handcrafted Soft Ball</t>
  </si>
  <si>
    <t>+44 (0) 964-0052-997</t>
  </si>
  <si>
    <t>Katherine.Rosenbaum-Ferry27@gmail.com</t>
  </si>
  <si>
    <t>Rosenbaum-Ferry</t>
  </si>
  <si>
    <t>Katherine</t>
  </si>
  <si>
    <t>Ergonomic Soft Sausages</t>
  </si>
  <si>
    <t>+44 (0) 403-0434-325</t>
  </si>
  <si>
    <t>Dora_Kuphal@hotmail.com</t>
  </si>
  <si>
    <t>Intelligent Frozen Car</t>
  </si>
  <si>
    <t>+44 (0) 690-6978-780</t>
  </si>
  <si>
    <t>Wendell.Oberbrunner66@gmail.com</t>
  </si>
  <si>
    <t>+44 (0) 329-6245-942</t>
  </si>
  <si>
    <t>Jeanne.Lakin-Turner50@yahoo.com</t>
  </si>
  <si>
    <t>Lakin-Turner</t>
  </si>
  <si>
    <t>Jeanne</t>
  </si>
  <si>
    <t>Unbranded Plastic Chair</t>
  </si>
  <si>
    <t>+44 (0) 923-2721-077</t>
  </si>
  <si>
    <t>Larkin Group</t>
  </si>
  <si>
    <t>Josefina20@gmail.com</t>
  </si>
  <si>
    <t>Josefina</t>
  </si>
  <si>
    <t>Gorgeous Steel Fish</t>
  </si>
  <si>
    <t>+44 (0) 372-3702-547</t>
  </si>
  <si>
    <t>Osinski and Sons</t>
  </si>
  <si>
    <t>Robert.Pagac@yahoo.com</t>
  </si>
  <si>
    <t>Pagac</t>
  </si>
  <si>
    <t>Robert</t>
  </si>
  <si>
    <t>Recycled Concrete Table</t>
  </si>
  <si>
    <t>+44 (0) 454-1210-189</t>
  </si>
  <si>
    <t>Ratke and Sons</t>
  </si>
  <si>
    <t>Doyle_Stehr35@yahoo.com</t>
  </si>
  <si>
    <t>Stehr</t>
  </si>
  <si>
    <t>Awesome Bronze Bike</t>
  </si>
  <si>
    <t>+44 (0) 113-3841-864</t>
  </si>
  <si>
    <t>Bogan, Sporer and Tillman</t>
  </si>
  <si>
    <t>Johnnie33@gmail.com</t>
  </si>
  <si>
    <t>Johnnie</t>
  </si>
  <si>
    <t>Practical Rubber Cheese</t>
  </si>
  <si>
    <t>+44 (0) 675-9312-408</t>
  </si>
  <si>
    <t>Okuneva, Marks and Bayer</t>
  </si>
  <si>
    <t>Oscar15@gmail.com</t>
  </si>
  <si>
    <t>Hand-Greenfelder</t>
  </si>
  <si>
    <t>Oscar</t>
  </si>
  <si>
    <t>Sleek Metal Sausages</t>
  </si>
  <si>
    <t>+44 (0) 171-0354-344</t>
  </si>
  <si>
    <t>Hessel, Flatley and Sawayn</t>
  </si>
  <si>
    <t>Doreen_Jerde@yahoo.com</t>
  </si>
  <si>
    <t>Jerde</t>
  </si>
  <si>
    <t>Doreen</t>
  </si>
  <si>
    <t>Fantastic Plastic Gloves</t>
  </si>
  <si>
    <t>+44 (0) 995-9802-153</t>
  </si>
  <si>
    <t>Wilderman, MacGyver and Terry</t>
  </si>
  <si>
    <t>Laura85@gmail.com</t>
  </si>
  <si>
    <t>Schinner</t>
  </si>
  <si>
    <t>Laura</t>
  </si>
  <si>
    <t>Bespoke Metal Pants</t>
  </si>
  <si>
    <t>+44 (0) 360-1648-482</t>
  </si>
  <si>
    <t>Jast, Nicolas and Goyette</t>
  </si>
  <si>
    <t>June.Bayer3@hotmail.com</t>
  </si>
  <si>
    <t>Bayer</t>
  </si>
  <si>
    <t>June</t>
  </si>
  <si>
    <t>Rustic Metal Gloves</t>
  </si>
  <si>
    <t>+44 (0) 934-0865-043</t>
  </si>
  <si>
    <t>Purdy, Collins and Cruickshank</t>
  </si>
  <si>
    <t>Tami97@gmail.com</t>
  </si>
  <si>
    <t>Mosciski</t>
  </si>
  <si>
    <t>Handcrafted Metal Table</t>
  </si>
  <si>
    <t>+44 (0) 523-0967-425</t>
  </si>
  <si>
    <t>Mandy.Considine27@gmail.com</t>
  </si>
  <si>
    <t>Considine</t>
  </si>
  <si>
    <t>Handcrafted Wooden Tuna</t>
  </si>
  <si>
    <t>+44 (0) 010-9430-671</t>
  </si>
  <si>
    <t>Jo.Kilback21@yahoo.com</t>
  </si>
  <si>
    <t>Kilback</t>
  </si>
  <si>
    <t>Jo</t>
  </si>
  <si>
    <t>Unbranded Granite Pizza</t>
  </si>
  <si>
    <t>+44 (0) 977-2066-977</t>
  </si>
  <si>
    <t>Ferry, D'Amore and Volkman</t>
  </si>
  <si>
    <t>Eleanor.Langworth@yahoo.com</t>
  </si>
  <si>
    <t>Licensed Cotton Gloves</t>
  </si>
  <si>
    <t>+44 (0) 208-3082-991</t>
  </si>
  <si>
    <t>Wunsch Group</t>
  </si>
  <si>
    <t>Lori36@gmail.com</t>
  </si>
  <si>
    <t>Pfeffer</t>
  </si>
  <si>
    <t>Lori</t>
  </si>
  <si>
    <t>Oriental Rubber Tuna</t>
  </si>
  <si>
    <t>+44 (0) 268-8447-013</t>
  </si>
  <si>
    <t>Lucy_Kutch-Quitzon@hotmail.com</t>
  </si>
  <si>
    <t>Kutch-Quitzon</t>
  </si>
  <si>
    <t>Lucy</t>
  </si>
  <si>
    <t>Sleek Rubber Shoes</t>
  </si>
  <si>
    <t>+44 (0) 329-3509-987</t>
  </si>
  <si>
    <t>Larkin Inc</t>
  </si>
  <si>
    <t>Gustavo.Hermann2@yahoo.com</t>
  </si>
  <si>
    <t>Hermann</t>
  </si>
  <si>
    <t>Gustavo</t>
  </si>
  <si>
    <t>Recycled Metal Hat</t>
  </si>
  <si>
    <t>+44 (0) 746-9606-593</t>
  </si>
  <si>
    <t>Derrick_McGlynn79@hotmail.com</t>
  </si>
  <si>
    <t>Handmade Concrete Table</t>
  </si>
  <si>
    <t>+44 (0) 264-9260-337</t>
  </si>
  <si>
    <t>Walter and Sons</t>
  </si>
  <si>
    <t>Myron34@yahoo.com</t>
  </si>
  <si>
    <t>Farrell</t>
  </si>
  <si>
    <t>Recycled Wooden Cheese</t>
  </si>
  <si>
    <t>+44 (0) 210-5020-200</t>
  </si>
  <si>
    <t>Howell, Harvey and Prohaska</t>
  </si>
  <si>
    <t>Dallas_Wisozk72@yahoo.com</t>
  </si>
  <si>
    <t>Dallas</t>
  </si>
  <si>
    <t>Tasty Cotton Soap</t>
  </si>
  <si>
    <t>+44 (0) 080-0377-859</t>
  </si>
  <si>
    <t>Satterfield and Sons</t>
  </si>
  <si>
    <t>Ollie58@hotmail.com</t>
  </si>
  <si>
    <t>Davis</t>
  </si>
  <si>
    <t>Ollie</t>
  </si>
  <si>
    <t>Gorgeous Bronze Computer</t>
  </si>
  <si>
    <t>+44 (0) 861-5820-301</t>
  </si>
  <si>
    <t>Labadie LLC</t>
  </si>
  <si>
    <t>Rachel_Ferry57@yahoo.com</t>
  </si>
  <si>
    <t>Practical Bronze Table</t>
  </si>
  <si>
    <t>+44 (0) 063-1135-396</t>
  </si>
  <si>
    <t>Grant.Hilll46@hotmail.com</t>
  </si>
  <si>
    <t>Grant</t>
  </si>
  <si>
    <t>Fantastic Granite Bacon</t>
  </si>
  <si>
    <t>+44 (0) 724-0567-748</t>
  </si>
  <si>
    <t>Moore, Lakin and Gislason</t>
  </si>
  <si>
    <t>Allen.Grimes99@hotmail.com</t>
  </si>
  <si>
    <t>Allen</t>
  </si>
  <si>
    <t>Electronic Wooden Table</t>
  </si>
  <si>
    <t>+44 (0) 574-9224-750</t>
  </si>
  <si>
    <t>Jenkins, Jaskolski and Cartwright</t>
  </si>
  <si>
    <t>Lela_Wyman98@gmail.com</t>
  </si>
  <si>
    <t>Wyman</t>
  </si>
  <si>
    <t>Practical Frozen Bike</t>
  </si>
  <si>
    <t>+44 (0) 492-8135-569</t>
  </si>
  <si>
    <t>Kohler LLC</t>
  </si>
  <si>
    <t>Marianne83@hotmail.com</t>
  </si>
  <si>
    <t>Mueller</t>
  </si>
  <si>
    <t>Marianne</t>
  </si>
  <si>
    <t>Handcrafted Rubber Chair</t>
  </si>
  <si>
    <t>+44 (0) 105-2599-266</t>
  </si>
  <si>
    <t>Mohr Group</t>
  </si>
  <si>
    <t>Jennifer89@yahoo.com</t>
  </si>
  <si>
    <t>Hauck</t>
  </si>
  <si>
    <t>Tasty Fresh Ball</t>
  </si>
  <si>
    <t>+44 (0) 934-9866-319</t>
  </si>
  <si>
    <t>Jacquelyn_Dare12@yahoo.com</t>
  </si>
  <si>
    <t>Dare</t>
  </si>
  <si>
    <t>Jacquelyn</t>
  </si>
  <si>
    <t>Small Frozen Tuna</t>
  </si>
  <si>
    <t>+44 (0) 511-2923-750</t>
  </si>
  <si>
    <t>Rosemary.Williamson@gmail.com</t>
  </si>
  <si>
    <t>Williamson</t>
  </si>
  <si>
    <t>Rosemary</t>
  </si>
  <si>
    <t>Tasty Soft Car</t>
  </si>
  <si>
    <t>+44 (0) 993-9323-426</t>
  </si>
  <si>
    <t>Hilpert, Rath and Pollich</t>
  </si>
  <si>
    <t>Levi.Boyle85@yahoo.com</t>
  </si>
  <si>
    <t>Boyle</t>
  </si>
  <si>
    <t>Modern Metal Chair</t>
  </si>
  <si>
    <t>+44 (0) 230-7066-665</t>
  </si>
  <si>
    <t>Hoeger, Rohan and Heaney</t>
  </si>
  <si>
    <t>Tomas.Bahringer@gmail.com</t>
  </si>
  <si>
    <t>Tomas</t>
  </si>
  <si>
    <t>Fantastic Metal Keyboard</t>
  </si>
  <si>
    <t>+44 (0) 856-4727-302</t>
  </si>
  <si>
    <t>Hickle, Franey and O'Reilly</t>
  </si>
  <si>
    <t>Micheal_Nienow@gmail.com</t>
  </si>
  <si>
    <t>Micheal</t>
  </si>
  <si>
    <t>Elegant Steel Ball</t>
  </si>
  <si>
    <t>+44 (0) 957-7809-668</t>
  </si>
  <si>
    <t>Reichel Group</t>
  </si>
  <si>
    <t>Floyd.Dickinson84@gmail.com</t>
  </si>
  <si>
    <t>Floyd</t>
  </si>
  <si>
    <t>Refined Steel Table</t>
  </si>
  <si>
    <t>+44 (0) 682-9479-382</t>
  </si>
  <si>
    <t>Guy.Haley@yahoo.com</t>
  </si>
  <si>
    <t>Guy</t>
  </si>
  <si>
    <t>Awesome Cotton Pizza</t>
  </si>
  <si>
    <t>+44 (0) 267-4725-737</t>
  </si>
  <si>
    <t>Hayes and Sons</t>
  </si>
  <si>
    <t>Timmy_Miller@gmail.com</t>
  </si>
  <si>
    <t>Fantastic Rubber Bike</t>
  </si>
  <si>
    <t>+44 (0) 625-0012-976</t>
  </si>
  <si>
    <t>Dibbert LLC</t>
  </si>
  <si>
    <t>Alfredo77@hotmail.com</t>
  </si>
  <si>
    <t>Stokes</t>
  </si>
  <si>
    <t>Alfredo</t>
  </si>
  <si>
    <t>Handmade Concrete Gloves</t>
  </si>
  <si>
    <t>+44 (0) 808-2010-188</t>
  </si>
  <si>
    <t>Herzog, Ziemann and Klein</t>
  </si>
  <si>
    <t>Patrick.Ward@hotmail.com</t>
  </si>
  <si>
    <t>Awesome Cotton Mouse</t>
  </si>
  <si>
    <t>+44 (0) 041-6818-976</t>
  </si>
  <si>
    <t>Gayle.OConnell@gmail.com</t>
  </si>
  <si>
    <t>Gayle</t>
  </si>
  <si>
    <t>Sleek Rubber Towels</t>
  </si>
  <si>
    <t>+44 (0) 491-5073-479</t>
  </si>
  <si>
    <t>Lynda.Wolf23@gmail.com</t>
  </si>
  <si>
    <t>Wolf</t>
  </si>
  <si>
    <t>Lynda</t>
  </si>
  <si>
    <t>Generic Plastic Mouse</t>
  </si>
  <si>
    <t>+44 (0) 768-0777-438</t>
  </si>
  <si>
    <t>Barrows, Schowalter and Durgan</t>
  </si>
  <si>
    <t>Myron13@gmail.com</t>
  </si>
  <si>
    <t>Jacobson</t>
  </si>
  <si>
    <t>Sleek Rubber Bacon</t>
  </si>
  <si>
    <t>+44 (0) 592-1723-392</t>
  </si>
  <si>
    <t>Gleason and Sons</t>
  </si>
  <si>
    <t>Ernest.Rath20@gmail.com</t>
  </si>
  <si>
    <t>+44 (0) 812-6860-913</t>
  </si>
  <si>
    <t>Gene34@yahoo.com</t>
  </si>
  <si>
    <t>Bailey</t>
  </si>
  <si>
    <t>Gene</t>
  </si>
  <si>
    <t>Electronic Soft Mouse</t>
  </si>
  <si>
    <t>+44 (0) 914-9748-028</t>
  </si>
  <si>
    <t>Zieme Group</t>
  </si>
  <si>
    <t>Jenny_Durgan@hotmail.com</t>
  </si>
  <si>
    <t>Jenny</t>
  </si>
  <si>
    <t>Rustic Fresh Car</t>
  </si>
  <si>
    <t>+44 (0) 147-4567-442</t>
  </si>
  <si>
    <t>Effertz, Greenfelder and Grimes</t>
  </si>
  <si>
    <t>Guillermo_Windler62@gmail.com</t>
  </si>
  <si>
    <t>Guillermo</t>
  </si>
  <si>
    <t>Awesome Granite Soap</t>
  </si>
  <si>
    <t>+44 (0) 567-3683-351</t>
  </si>
  <si>
    <t>Schoen Inc</t>
  </si>
  <si>
    <t>Neil13@gmail.com</t>
  </si>
  <si>
    <t>Harvey</t>
  </si>
  <si>
    <t>Neil</t>
  </si>
  <si>
    <t>Handmade Soft Hat</t>
  </si>
  <si>
    <t>+44 (0) 689-2146-699</t>
  </si>
  <si>
    <t>Gerlach, Cruickshank and Cremin</t>
  </si>
  <si>
    <t>Georgia_Nader34@yahoo.com</t>
  </si>
  <si>
    <t>Nader</t>
  </si>
  <si>
    <t>Georgia</t>
  </si>
  <si>
    <t>Recycled Cotton Shoes</t>
  </si>
  <si>
    <t>+44 (0) 348-4001-539</t>
  </si>
  <si>
    <t>Blanda and Sons</t>
  </si>
  <si>
    <t>Karen_Ward@hotmail.com</t>
  </si>
  <si>
    <t>Karen</t>
  </si>
  <si>
    <t>Elegant Wooden Towels</t>
  </si>
  <si>
    <t>+44 (0) 956-7269-772</t>
  </si>
  <si>
    <t>Thiel LLC</t>
  </si>
  <si>
    <t>Scott_Prosacco@yahoo.com</t>
  </si>
  <si>
    <t>Prosacco</t>
  </si>
  <si>
    <t>Recycled Concrete Gloves</t>
  </si>
  <si>
    <t>+44 (0) 387-5304-222</t>
  </si>
  <si>
    <t>Turner and Sons</t>
  </si>
  <si>
    <t>Rosie.Metz@yahoo.com</t>
  </si>
  <si>
    <t>Generic Plastic Chicken</t>
  </si>
  <si>
    <t>+44 (0) 793-0798-526</t>
  </si>
  <si>
    <t>Buckridge LLC</t>
  </si>
  <si>
    <t>Claudia.Christiansen@gmail.com</t>
  </si>
  <si>
    <t>Christiansen</t>
  </si>
  <si>
    <t>Claudia</t>
  </si>
  <si>
    <t>Fantastic Metal Gloves</t>
  </si>
  <si>
    <t>+44 (0) 408-3210-131</t>
  </si>
  <si>
    <t>Breitenberg Inc</t>
  </si>
  <si>
    <t>Cecil39@gmail.com</t>
  </si>
  <si>
    <t>Hyatt</t>
  </si>
  <si>
    <t>Cecil</t>
  </si>
  <si>
    <t>Incredible Fresh Cheese</t>
  </si>
  <si>
    <t>+44 (0) 223-7679-304</t>
  </si>
  <si>
    <t>Ben_Bahringer@hotmail.com</t>
  </si>
  <si>
    <t>Ben</t>
  </si>
  <si>
    <t>Handmade Concrete Bacon</t>
  </si>
  <si>
    <t>+44 (0) 216-5326-084</t>
  </si>
  <si>
    <t>Lubowitz Inc</t>
  </si>
  <si>
    <t>Jessie_Homenick10@hotmail.com</t>
  </si>
  <si>
    <t>Homenick</t>
  </si>
  <si>
    <t>Jessie</t>
  </si>
  <si>
    <t>Licensed Soft Table</t>
  </si>
  <si>
    <t>+44 (0) 224-1453-694</t>
  </si>
  <si>
    <t>Jast Inc</t>
  </si>
  <si>
    <t>Nathan.Cronin97@hotmail.com</t>
  </si>
  <si>
    <t>Cronin</t>
  </si>
  <si>
    <t>Ergonomic Metal Salad</t>
  </si>
  <si>
    <t>+44 (0) 638-8808-431</t>
  </si>
  <si>
    <t>Medhurst, Koepp and Brown</t>
  </si>
  <si>
    <t>Iris_Fritsch-Marquardt15@yahoo.com</t>
  </si>
  <si>
    <t>Fritsch-Marquardt</t>
  </si>
  <si>
    <t>Iris</t>
  </si>
  <si>
    <t>Elegant Metal Soap</t>
  </si>
  <si>
    <t>+44 (0) 806-1790-755</t>
  </si>
  <si>
    <t>Dietrich Group</t>
  </si>
  <si>
    <t>Alice88@gmail.com</t>
  </si>
  <si>
    <t>Breitenberg-Murazik</t>
  </si>
  <si>
    <t>Generic Rubber Keyboard</t>
  </si>
  <si>
    <t>+44 (0) 780-6186-857</t>
  </si>
  <si>
    <t>Nikolaus, Goyette and Shanahan</t>
  </si>
  <si>
    <t>Allison_Hauck@yahoo.com</t>
  </si>
  <si>
    <t>Allison</t>
  </si>
  <si>
    <t>Practical Soft Chicken</t>
  </si>
  <si>
    <t>+44 (0) 825-4548-696</t>
  </si>
  <si>
    <t>Martin.Hammes@gmail.com</t>
  </si>
  <si>
    <t>Hammes</t>
  </si>
  <si>
    <t>Awesome Bronze Cheese</t>
  </si>
  <si>
    <t>+44 (0) 446-6264-811</t>
  </si>
  <si>
    <t>Wintheiser Inc</t>
  </si>
  <si>
    <t>Ann.DAmore@hotmail.com</t>
  </si>
  <si>
    <t>D'Amore</t>
  </si>
  <si>
    <t>Fantastic Wooden Computer</t>
  </si>
  <si>
    <t>+44 (0) 388-8529-839</t>
  </si>
  <si>
    <t>Hahn and Sons</t>
  </si>
  <si>
    <t>Norman37@gmail.com</t>
  </si>
  <si>
    <t>Howell</t>
  </si>
  <si>
    <t>Norman</t>
  </si>
  <si>
    <t>Fantastic Rubber Hat</t>
  </si>
  <si>
    <t>+44 (0) 224-0485-781</t>
  </si>
  <si>
    <t>Gordon35@gmail.com</t>
  </si>
  <si>
    <t>Gordon</t>
  </si>
  <si>
    <t>Tasty Granite Sausages</t>
  </si>
  <si>
    <t>+44 (0) 724-7135-510</t>
  </si>
  <si>
    <t>Lynn15@hotmail.com</t>
  </si>
  <si>
    <t>Lynn</t>
  </si>
  <si>
    <t>Fantastic Cotton Chicken</t>
  </si>
  <si>
    <t>+44 (0) 709-4312-481</t>
  </si>
  <si>
    <t>Corwin and Sons</t>
  </si>
  <si>
    <t>Felix.Walsh32@gmail.com</t>
  </si>
  <si>
    <t>Felix</t>
  </si>
  <si>
    <t>Tasty Concrete Gloves</t>
  </si>
  <si>
    <t>+44 (0) 927-4506-454</t>
  </si>
  <si>
    <t>Funk, Carter and McGlynn</t>
  </si>
  <si>
    <t>Floyd_McCullough25@hotmail.com</t>
  </si>
  <si>
    <t>Awesome Metal Chips</t>
  </si>
  <si>
    <t>+44 (0) 543-7478-097</t>
  </si>
  <si>
    <t>Lakin Inc</t>
  </si>
  <si>
    <t>Saul94@hotmail.com</t>
  </si>
  <si>
    <t>Rice</t>
  </si>
  <si>
    <t>Intelligent Plastic Gloves</t>
  </si>
  <si>
    <t>+44 (0) 937-1345-528</t>
  </si>
  <si>
    <t>Rice, Reinger and Roberts</t>
  </si>
  <si>
    <t>Dolores.Wunsch@gmail.com</t>
  </si>
  <si>
    <t>Dolores</t>
  </si>
  <si>
    <t>Bespoke Frozen Fish</t>
  </si>
  <si>
    <t>+44 (0) 913-2355-285</t>
  </si>
  <si>
    <t>Elisa22@gmail.com</t>
  </si>
  <si>
    <t>Rempel</t>
  </si>
  <si>
    <t>Elisa</t>
  </si>
  <si>
    <t>Modern Plastic Bacon</t>
  </si>
  <si>
    <t>+44 (0) 424-0533-756</t>
  </si>
  <si>
    <t>Rosemarie_Romaguera-Kerluke@yahoo.com</t>
  </si>
  <si>
    <t>Romaguera-Kerluke</t>
  </si>
  <si>
    <t>Rosemarie</t>
  </si>
  <si>
    <t>Generic Steel Chair</t>
  </si>
  <si>
    <t>+44 (0) 171-1613-791</t>
  </si>
  <si>
    <t>Carol_Mraz62@gmail.com</t>
  </si>
  <si>
    <t>Mraz</t>
  </si>
  <si>
    <t>Carol</t>
  </si>
  <si>
    <t>Luxurious Frozen Keyboard</t>
  </si>
  <si>
    <t>+44 (0) 346-9405-382</t>
  </si>
  <si>
    <t>Megan_Hayes@yahoo.com</t>
  </si>
  <si>
    <t>Hayes</t>
  </si>
  <si>
    <t>Unbranded Steel Gloves</t>
  </si>
  <si>
    <t>+44 (0) 065-0590-131</t>
  </si>
  <si>
    <t>Dominick_Schulist@hotmail.com</t>
  </si>
  <si>
    <t>Schulist</t>
  </si>
  <si>
    <t>Gorgeous Granite Shoes</t>
  </si>
  <si>
    <t>+44 (0) 116-2088-799</t>
  </si>
  <si>
    <t>Pedro.Gleichner@hotmail.com</t>
  </si>
  <si>
    <t>Pedro</t>
  </si>
  <si>
    <t>Modern Bronze Pants</t>
  </si>
  <si>
    <t>+44 (0) 158-7489-726</t>
  </si>
  <si>
    <t>Medhurst, Quitzon and Mosciski</t>
  </si>
  <si>
    <t>Dave_Fadel@gmail.com</t>
  </si>
  <si>
    <t>Fadel</t>
  </si>
  <si>
    <t>Dave</t>
  </si>
  <si>
    <t>Bespoke Cotton Ball</t>
  </si>
  <si>
    <t>+44 (0) 699-3894-270</t>
  </si>
  <si>
    <t>Bins, Emmerich and Rogahn</t>
  </si>
  <si>
    <t>Erick_Hane@hotmail.com</t>
  </si>
  <si>
    <t>Hane</t>
  </si>
  <si>
    <t>Rustic Bronze Car</t>
  </si>
  <si>
    <t>+44 (0) 672-6757-025</t>
  </si>
  <si>
    <t>O'Reilly, Langworth and Quitzon</t>
  </si>
  <si>
    <t>Jean_Buckridge20@gmail.com</t>
  </si>
  <si>
    <t>Jean</t>
  </si>
  <si>
    <t>Oriental Bronze Bike</t>
  </si>
  <si>
    <t>+44 (0) 266-0351-497</t>
  </si>
  <si>
    <t>Cory_Brown2@gmail.com</t>
  </si>
  <si>
    <t>Brown</t>
  </si>
  <si>
    <t>Cory</t>
  </si>
  <si>
    <t>Tasty Metal Chair</t>
  </si>
  <si>
    <t>+44 (0) 819-7975-856</t>
  </si>
  <si>
    <t>Littel Inc</t>
  </si>
  <si>
    <t>Henry_Miller@hotmail.com</t>
  </si>
  <si>
    <t>Electronic Cotton Soap</t>
  </si>
  <si>
    <t>+44 (0) 742-7848-639</t>
  </si>
  <si>
    <t>King, Lueilwitz and Schulist</t>
  </si>
  <si>
    <t>Bill.Lockman@hotmail.com</t>
  </si>
  <si>
    <t>Bill</t>
  </si>
  <si>
    <t>Practical Bronze Chair</t>
  </si>
  <si>
    <t>+44 (0) 758-1841-632</t>
  </si>
  <si>
    <t>Shanahan Group</t>
  </si>
  <si>
    <t>Dallas.Fisher85@gmail.com</t>
  </si>
  <si>
    <t>Sleek Bronze Car</t>
  </si>
  <si>
    <t>+44 (0) 321-0717-053</t>
  </si>
  <si>
    <t>Cynthia.Blick@hotmail.com</t>
  </si>
  <si>
    <t>Cynthia</t>
  </si>
  <si>
    <t>Awesome Granite Fish</t>
  </si>
  <si>
    <t>+44 (0) 250-4412-033</t>
  </si>
  <si>
    <t>Wisozk LLC</t>
  </si>
  <si>
    <t>Phillip6@yahoo.com</t>
  </si>
  <si>
    <t>Phillip</t>
  </si>
  <si>
    <t>Licensed Metal Gloves</t>
  </si>
  <si>
    <t>+44 (0) 289-6571-129</t>
  </si>
  <si>
    <t>Larson and Sons</t>
  </si>
  <si>
    <t>Daniel58@gmail.com</t>
  </si>
  <si>
    <t>Intelligent Concrete Bacon</t>
  </si>
  <si>
    <t>+44 (0) 979-0119-109</t>
  </si>
  <si>
    <t>Labadie, Murphy and Dach</t>
  </si>
  <si>
    <t>Barbara.Casper@yahoo.com</t>
  </si>
  <si>
    <t>Barbara</t>
  </si>
  <si>
    <t>Tasty Wooden Salad</t>
  </si>
  <si>
    <t>+44 (0) 716-3809-794</t>
  </si>
  <si>
    <t>Feeney, Collier and Turcotte</t>
  </si>
  <si>
    <t>Jeffery15@yahoo.com</t>
  </si>
  <si>
    <t>Maggio-Reichel</t>
  </si>
  <si>
    <t>Jeffery</t>
  </si>
  <si>
    <t>Refined Frozen Gloves</t>
  </si>
  <si>
    <t>+44 (0) 682-8617-079</t>
  </si>
  <si>
    <t>Judith_Spinka@hotmail.com</t>
  </si>
  <si>
    <t>Spinka</t>
  </si>
  <si>
    <t>Judith</t>
  </si>
  <si>
    <t>Incredible Fresh Computer</t>
  </si>
  <si>
    <t>+44 (0) 689-0456-932</t>
  </si>
  <si>
    <t>Cummings, Hermann and Cormier</t>
  </si>
  <si>
    <t>Santos_Turcotte@hotmail.com</t>
  </si>
  <si>
    <t>Turcotte</t>
  </si>
  <si>
    <t>Santos</t>
  </si>
  <si>
    <t>Rustic Plastic Salad</t>
  </si>
  <si>
    <t>+44 (0) 019-1022-872</t>
  </si>
  <si>
    <t>Stoltenberg, Nienow and Altenwerth</t>
  </si>
  <si>
    <t>Neal.Becker@yahoo.com</t>
  </si>
  <si>
    <t>Neal</t>
  </si>
  <si>
    <t>Elegant Rubber Bike</t>
  </si>
  <si>
    <t>+44 (0) 240-2480-037</t>
  </si>
  <si>
    <t>Morar, Corkery and Collins</t>
  </si>
  <si>
    <t>Dave58@hotmail.com</t>
  </si>
  <si>
    <t>+44 (0) 200-6169-444</t>
  </si>
  <si>
    <t>Turner Inc</t>
  </si>
  <si>
    <t>Sabrina_Bosco70@hotmail.com</t>
  </si>
  <si>
    <t>Bosco</t>
  </si>
  <si>
    <t>Sabrina</t>
  </si>
  <si>
    <t>Modern Metal Shoes</t>
  </si>
  <si>
    <t>+44 (0) 679-9197-163</t>
  </si>
  <si>
    <t>Dibbert and Sons</t>
  </si>
  <si>
    <t>Nellie_Hoeger@hotmail.com</t>
  </si>
  <si>
    <t>Nellie</t>
  </si>
  <si>
    <t>Luxurious Concrete Chair</t>
  </si>
  <si>
    <t>+44 (0) 714-2404-036</t>
  </si>
  <si>
    <t>Monica83@hotmail.com</t>
  </si>
  <si>
    <t>Monica</t>
  </si>
  <si>
    <t>Ergonomic Plastic Ball</t>
  </si>
  <si>
    <t>+44 (0) 245-9760-953</t>
  </si>
  <si>
    <t>Cindy_Bergnaum56@yahoo.com</t>
  </si>
  <si>
    <t>Bergnaum</t>
  </si>
  <si>
    <t>Cindy</t>
  </si>
  <si>
    <t>Licensed Concrete Fish</t>
  </si>
  <si>
    <t>+44 (0) 558-4151-917</t>
  </si>
  <si>
    <t>Tara_Stark69@hotmail.com</t>
  </si>
  <si>
    <t>Tara</t>
  </si>
  <si>
    <t>Modern Plastic Towels</t>
  </si>
  <si>
    <t>+44 (0) 094-3203-270</t>
  </si>
  <si>
    <t>Corkery, Kunze and Kris</t>
  </si>
  <si>
    <t>Mathew_Blanda@yahoo.com</t>
  </si>
  <si>
    <t>Blanda</t>
  </si>
  <si>
    <t>Awesome Soft Hat</t>
  </si>
  <si>
    <t>+44 (0) 239-2803-185</t>
  </si>
  <si>
    <t>Reginald.Schneider@hotmail.com</t>
  </si>
  <si>
    <t>Schneider</t>
  </si>
  <si>
    <t>Reginald</t>
  </si>
  <si>
    <t>Awesome Metal Table</t>
  </si>
  <si>
    <t>+44 (0) 787-8016-067</t>
  </si>
  <si>
    <t>Bode, Johnston and Luettgen</t>
  </si>
  <si>
    <t>Chelsea_Corkery@hotmail.com</t>
  </si>
  <si>
    <t>Corkery</t>
  </si>
  <si>
    <t>Generic Granite Gloves</t>
  </si>
  <si>
    <t>+44 (0) 287-9465-394</t>
  </si>
  <si>
    <t>Jacobi, Oberbrunner and Collins</t>
  </si>
  <si>
    <t>Ashley.Christiansen54@hotmail.com</t>
  </si>
  <si>
    <t>Ashley</t>
  </si>
  <si>
    <t>Fantastic Fresh Chicken</t>
  </si>
  <si>
    <t>+44 (0) 302-5155-786</t>
  </si>
  <si>
    <t>Megan_Kreiger80@hotmail.com</t>
  </si>
  <si>
    <t>Tasty Concrete Bacon</t>
  </si>
  <si>
    <t>+44 (0) 317-3527-020</t>
  </si>
  <si>
    <t>Jim.Nikolaus@yahoo.com</t>
  </si>
  <si>
    <t>Nikolaus</t>
  </si>
  <si>
    <t>Jim</t>
  </si>
  <si>
    <t>Ergonomic Soft Chair</t>
  </si>
  <si>
    <t>+44 (0) 246-5442-198</t>
  </si>
  <si>
    <t>Leuschke, Mohr and King</t>
  </si>
  <si>
    <t>Nelson99@hotmail.com</t>
  </si>
  <si>
    <t>Nelson</t>
  </si>
  <si>
    <t>Practical Rubber Chicken</t>
  </si>
  <si>
    <t>+44 (0) 754-4862-687</t>
  </si>
  <si>
    <t>Joann6@yahoo.com</t>
  </si>
  <si>
    <t>Joann</t>
  </si>
  <si>
    <t>Sleek Soft Soap</t>
  </si>
  <si>
    <t>+44 (0) 054-2758-887</t>
  </si>
  <si>
    <t>Ruecker and Sons</t>
  </si>
  <si>
    <t>Terrell.Mante@yahoo.com</t>
  </si>
  <si>
    <t>Mante</t>
  </si>
  <si>
    <t>Terrell</t>
  </si>
  <si>
    <t>Licensed Fresh Shoes</t>
  </si>
  <si>
    <t>+44 (0) 852-4653-575</t>
  </si>
  <si>
    <t>Bruen LLC</t>
  </si>
  <si>
    <t>Shawna.Connelly52@hotmail.com</t>
  </si>
  <si>
    <t>Rustic Soft Car</t>
  </si>
  <si>
    <t>+44 (0) 632-4456-182</t>
  </si>
  <si>
    <t>Feest, Kreiger and Pacocha</t>
  </si>
  <si>
    <t>Andy.Aufderhar64@hotmail.com</t>
  </si>
  <si>
    <t>Andy</t>
  </si>
  <si>
    <t>Awesome Metal Ball</t>
  </si>
  <si>
    <t>+44 (0) 288-1185-194</t>
  </si>
  <si>
    <t>Lowe, Legros and Thiel</t>
  </si>
  <si>
    <t>Cassandra.Will39@yahoo.com</t>
  </si>
  <si>
    <t>Will</t>
  </si>
  <si>
    <t>Cassandra</t>
  </si>
  <si>
    <t>+44 (0) 898-2365-393</t>
  </si>
  <si>
    <t>Kulas LLC</t>
  </si>
  <si>
    <t>Genevieve_Spencer91@gmail.com</t>
  </si>
  <si>
    <t>Spencer</t>
  </si>
  <si>
    <t>Genevieve</t>
  </si>
  <si>
    <t>Recycled Cotton Bacon</t>
  </si>
  <si>
    <t>+44 (0) 742-2290-567</t>
  </si>
  <si>
    <t>Melody_Muller78@gmail.com</t>
  </si>
  <si>
    <t>Muller</t>
  </si>
  <si>
    <t>Melody</t>
  </si>
  <si>
    <t>Practical Wooden Soap</t>
  </si>
  <si>
    <t>+44 (0) 397-6784-663</t>
  </si>
  <si>
    <t>Lori81@yahoo.com</t>
  </si>
  <si>
    <t>Rustic Rubber Bike</t>
  </si>
  <si>
    <t>+44 (0) 253-3310-696</t>
  </si>
  <si>
    <t>Cheryl_Lesch@gmail.com</t>
  </si>
  <si>
    <t>Electronic Frozen Soap</t>
  </si>
  <si>
    <t>+44 (0) 315-7931-351</t>
  </si>
  <si>
    <t>Hamill Inc</t>
  </si>
  <si>
    <t>Billie.OConner@gmail.com</t>
  </si>
  <si>
    <t>O'Conner</t>
  </si>
  <si>
    <t>Billie</t>
  </si>
  <si>
    <t>Modern Steel Bike</t>
  </si>
  <si>
    <t>+44 (0) 424-1193-049</t>
  </si>
  <si>
    <t>Koelpin, Feest and Stiedemann</t>
  </si>
  <si>
    <t>Marie_Luettgen55@gmail.com</t>
  </si>
  <si>
    <t>Marie</t>
  </si>
  <si>
    <t>Modern Granite Cheese</t>
  </si>
  <si>
    <t>+44 (0) 092-4845-585</t>
  </si>
  <si>
    <t>Schroeder, Marks and Schmeler</t>
  </si>
  <si>
    <t>Alicia6@yahoo.com</t>
  </si>
  <si>
    <t>Ratke</t>
  </si>
  <si>
    <t>Alicia</t>
  </si>
  <si>
    <t>Handmade Plastic Towels</t>
  </si>
  <si>
    <t>+44 (0) 881-2345-133</t>
  </si>
  <si>
    <t>Erica70@yahoo.com</t>
  </si>
  <si>
    <t>Erica</t>
  </si>
  <si>
    <t>Modern Soft Pizza</t>
  </si>
  <si>
    <t>+44 (0) 261-2622-507</t>
  </si>
  <si>
    <t>Eileen98@hotmail.com</t>
  </si>
  <si>
    <t>Bespoke Bronze Soap</t>
  </si>
  <si>
    <t>+44 (0) 595-0910-851</t>
  </si>
  <si>
    <t>Jaskolski, Huels and Paucek</t>
  </si>
  <si>
    <t>Marilyn.Breitenberg75@gmail.com</t>
  </si>
  <si>
    <t>Handcrafted Concrete Tuna</t>
  </si>
  <si>
    <t>+44 (0) 563-3845-836</t>
  </si>
  <si>
    <t>Swaniawski and Sons</t>
  </si>
  <si>
    <t>Angelina84@gmail.com</t>
  </si>
  <si>
    <t>Leffler</t>
  </si>
  <si>
    <t>Angelina</t>
  </si>
  <si>
    <t>+44 (0) 688-3785-908</t>
  </si>
  <si>
    <t>Von LLC</t>
  </si>
  <si>
    <t>Robin_Dietrich@gmail.com</t>
  </si>
  <si>
    <t>Bespoke Plastic Hat</t>
  </si>
  <si>
    <t>+44 (0) 492-1123-411</t>
  </si>
  <si>
    <t>Ritchie Group</t>
  </si>
  <si>
    <t>Thomas_Walter-Pagac@yahoo.com</t>
  </si>
  <si>
    <t>Walter-Pagac</t>
  </si>
  <si>
    <t>Bespoke Bronze Keyboard</t>
  </si>
  <si>
    <t>+44 (0) 595-0425-455</t>
  </si>
  <si>
    <t>Hickle, Hammes and Ratke</t>
  </si>
  <si>
    <t>Ira_Harris71@yahoo.com</t>
  </si>
  <si>
    <t>Harris</t>
  </si>
  <si>
    <t>Ira</t>
  </si>
  <si>
    <t>Fantastic Rubber Chips</t>
  </si>
  <si>
    <t>+44 (0) 539-7364-270</t>
  </si>
  <si>
    <t>Schaefer, Waelchi and Hyatt</t>
  </si>
  <si>
    <t>Frank.Rohan-Lindgren@gmail.com</t>
  </si>
  <si>
    <t>Rohan-Lindgren</t>
  </si>
  <si>
    <t>Frank</t>
  </si>
  <si>
    <t>Bespoke Cotton Keyboard</t>
  </si>
  <si>
    <t>+44 (0) 556-5520-248</t>
  </si>
  <si>
    <t>Murazik, Hoppe and MacGyver</t>
  </si>
  <si>
    <t>Jean.Monahan54@gmail.com</t>
  </si>
  <si>
    <t>Monahan</t>
  </si>
  <si>
    <t>Modern Frozen Chips</t>
  </si>
  <si>
    <t>+44 (0) 275-1390-468</t>
  </si>
  <si>
    <t>Murazik Inc</t>
  </si>
  <si>
    <t>Clayton.Anderson35@hotmail.com</t>
  </si>
  <si>
    <t>Anderson</t>
  </si>
  <si>
    <t>Handcrafted Rubber Fish</t>
  </si>
  <si>
    <t>+44 (0) 520-5464-204</t>
  </si>
  <si>
    <t>Marlene_Mayert-Satterfield@yahoo.com</t>
  </si>
  <si>
    <t>Mayert-Satterfield</t>
  </si>
  <si>
    <t>Marlene</t>
  </si>
  <si>
    <t>Refined Cotton Chicken</t>
  </si>
  <si>
    <t>+44 (0) 113-3184-306</t>
  </si>
  <si>
    <t>Zieme, Kulas and Wiza</t>
  </si>
  <si>
    <t>Melody.Mertz@yahoo.com</t>
  </si>
  <si>
    <t>Generic Rubber Pants</t>
  </si>
  <si>
    <t>+44 (0) 980-4997-674</t>
  </si>
  <si>
    <t>Sonya_Marvin@yahoo.com</t>
  </si>
  <si>
    <t>Sonya</t>
  </si>
  <si>
    <t>Elegant Frozen Table</t>
  </si>
  <si>
    <t>+44 (0) 274-0323-914</t>
  </si>
  <si>
    <t>Alonzo_Stoltenberg59@hotmail.com</t>
  </si>
  <si>
    <t>Alonzo</t>
  </si>
  <si>
    <t>Oriental Fresh Computer</t>
  </si>
  <si>
    <t>+44 (0) 478-4717-960</t>
  </si>
  <si>
    <t>Hartmann and Sons</t>
  </si>
  <si>
    <t>Willie.Franey@gmail.com</t>
  </si>
  <si>
    <t>Refined Rubber Cheese</t>
  </si>
  <si>
    <t>+44 (0) 334-3532-697</t>
  </si>
  <si>
    <t>Mueller and Sons</t>
  </si>
  <si>
    <t>Irvin.Huels@yahoo.com</t>
  </si>
  <si>
    <t>Irvin</t>
  </si>
  <si>
    <t>Tasty Rubber Cheese</t>
  </si>
  <si>
    <t>+44 (0) 354-0784-299</t>
  </si>
  <si>
    <t>Virgil_Murphy@gmail.com</t>
  </si>
  <si>
    <t>Murphy</t>
  </si>
  <si>
    <t>Virgil</t>
  </si>
  <si>
    <t>Fantastic Bronze Bacon</t>
  </si>
  <si>
    <t>+44 (0) 851-5657-903</t>
  </si>
  <si>
    <t>Hammes, Lockman and Prohaska</t>
  </si>
  <si>
    <t>Jody98@hotmail.com</t>
  </si>
  <si>
    <t>Carter</t>
  </si>
  <si>
    <t>Jody</t>
  </si>
  <si>
    <t>Intelligent Cotton Computer</t>
  </si>
  <si>
    <t>+44 (0) 617-6769-345</t>
  </si>
  <si>
    <t>Amy_Rau30@gmail.com</t>
  </si>
  <si>
    <t>Recycled Granite Ball</t>
  </si>
  <si>
    <t>+44 (0) 578-8402-732</t>
  </si>
  <si>
    <t>Batz, Parisian and Carter</t>
  </si>
  <si>
    <t>Felix_Farrell80@gmail.com</t>
  </si>
  <si>
    <t>Recycled Fresh Bike</t>
  </si>
  <si>
    <t>+44 (0) 144-3300-919</t>
  </si>
  <si>
    <t>Stella14@gmail.com</t>
  </si>
  <si>
    <t>Bins</t>
  </si>
  <si>
    <t>Tasty Fresh Computer</t>
  </si>
  <si>
    <t>+44 (0) 520-3948-377</t>
  </si>
  <si>
    <t>Oberbrunner, Reichel and Johnson</t>
  </si>
  <si>
    <t>Jacqueline_Koepp1@hotmail.com</t>
  </si>
  <si>
    <t>Jacqueline</t>
  </si>
  <si>
    <t>Licensed Steel Towels</t>
  </si>
  <si>
    <t>+44 (0) 407-8563-760</t>
  </si>
  <si>
    <t>Anita.Bahringer6@yahoo.com</t>
  </si>
  <si>
    <t>Generic Granite Shirt</t>
  </si>
  <si>
    <t>+44 (0) 565-3394-001</t>
  </si>
  <si>
    <t>Howard13@hotmail.com</t>
  </si>
  <si>
    <t>Luxurious Soft Cheese</t>
  </si>
  <si>
    <t>+44 (0) 462-0375-072</t>
  </si>
  <si>
    <t>Marlon_Torphy@yahoo.com</t>
  </si>
  <si>
    <t>Marlon</t>
  </si>
  <si>
    <t>Rustic Plastic Hat</t>
  </si>
  <si>
    <t>+44 (0) 663-3323-146</t>
  </si>
  <si>
    <t>Hilll Group</t>
  </si>
  <si>
    <t>Seth.Kerluke65@yahoo.com</t>
  </si>
  <si>
    <t>Modern Cotton Mouse</t>
  </si>
  <si>
    <t>+44 (0) 415-8544-725</t>
  </si>
  <si>
    <t>Altenwerth, Jenkins and Nikolaus</t>
  </si>
  <si>
    <t>Leroy_DAmore42@gmail.com</t>
  </si>
  <si>
    <t>Intelligent Cotton Bike</t>
  </si>
  <si>
    <t>+44 (0) 846-5420-300</t>
  </si>
  <si>
    <t>Lula3@gmail.com</t>
  </si>
  <si>
    <t>Refined Metal Chips</t>
  </si>
  <si>
    <t>+44 (0) 359-7092-910</t>
  </si>
  <si>
    <t>Alyssa_Luettgen35@yahoo.com</t>
  </si>
  <si>
    <t>Bespoke Granite Gloves</t>
  </si>
  <si>
    <t>+44 (0) 808-4574-180</t>
  </si>
  <si>
    <t>Lowe, Schiller and Daniel</t>
  </si>
  <si>
    <t>Eduardo_Torp@hotmail.com</t>
  </si>
  <si>
    <t>Torp</t>
  </si>
  <si>
    <t>Eduardo</t>
  </si>
  <si>
    <t>Electronic Soft Fish</t>
  </si>
  <si>
    <t>+44 (0) 963-7109-382</t>
  </si>
  <si>
    <t>Barbara32@yahoo.com</t>
  </si>
  <si>
    <t>Rustic Granite Salad</t>
  </si>
  <si>
    <t>+44 (0) 551-5573-777</t>
  </si>
  <si>
    <t>Kuhic and Sons</t>
  </si>
  <si>
    <t>Hazel92@yahoo.com</t>
  </si>
  <si>
    <t>Refined Concrete Tuna</t>
  </si>
  <si>
    <t>+44 (0) 368-5630-093</t>
  </si>
  <si>
    <t>Mayert, Grant and Aufderhar</t>
  </si>
  <si>
    <t>Angie78@gmail.com</t>
  </si>
  <si>
    <t>Angie</t>
  </si>
  <si>
    <t>Licensed Cotton Soap</t>
  </si>
  <si>
    <t>+44 (0) 221-9749-550</t>
  </si>
  <si>
    <t>Morar LLC</t>
  </si>
  <si>
    <t>Julius_Homenick2@gmail.com</t>
  </si>
  <si>
    <t>Elegant Wooden Mouse</t>
  </si>
  <si>
    <t>+44 (0) 327-1915-978</t>
  </si>
  <si>
    <t>Nikolaus, Dooley and Rowe</t>
  </si>
  <si>
    <t>Ramona65@hotmail.com</t>
  </si>
  <si>
    <t>Ramona</t>
  </si>
  <si>
    <t>+44 (0) 749-7179-762</t>
  </si>
  <si>
    <t>McCullough, Hilpert and Lockman</t>
  </si>
  <si>
    <t>Brandi76@gmail.com</t>
  </si>
  <si>
    <t>Littel</t>
  </si>
  <si>
    <t>Brandi</t>
  </si>
  <si>
    <t>Elegant Metal Chips</t>
  </si>
  <si>
    <t>+44 (0) 594-5091-578</t>
  </si>
  <si>
    <t>Haley Group</t>
  </si>
  <si>
    <t>Roosevelt_Flatley@hotmail.com</t>
  </si>
  <si>
    <t>Roosevelt</t>
  </si>
  <si>
    <t>Fantastic Rubber Gloves</t>
  </si>
  <si>
    <t>+44 (0) 993-8440-834</t>
  </si>
  <si>
    <t>Renner LLC</t>
  </si>
  <si>
    <t>Donald.Bailey60@hotmail.com</t>
  </si>
  <si>
    <t>Donald</t>
  </si>
  <si>
    <t>Bespoke Wooden Cheese</t>
  </si>
  <si>
    <t>+44 (0) 138-0549-144</t>
  </si>
  <si>
    <t>Leonard52@hotmail.com</t>
  </si>
  <si>
    <t>Small Granite Car</t>
  </si>
  <si>
    <t>+44 (0) 676-0898-615</t>
  </si>
  <si>
    <t>Hoeger LLC</t>
  </si>
  <si>
    <t>Lamar44@gmail.com</t>
  </si>
  <si>
    <t>Lamar</t>
  </si>
  <si>
    <t>Sleek Plastic Mouse</t>
  </si>
  <si>
    <t>+44 (0) 096-0521-391</t>
  </si>
  <si>
    <t>Brian89@gmail.com</t>
  </si>
  <si>
    <t>Brian</t>
  </si>
  <si>
    <t>Electronic Steel Chicken</t>
  </si>
  <si>
    <t>+44 (0) 627-5149-309</t>
  </si>
  <si>
    <t>Jacob_Brown-Connelly@yahoo.com</t>
  </si>
  <si>
    <t>Brown-Connelly</t>
  </si>
  <si>
    <t>Elegant Rubber Keyboard</t>
  </si>
  <si>
    <t>+44 (0) 452-4688-797</t>
  </si>
  <si>
    <t>Emilio20@hotmail.com</t>
  </si>
  <si>
    <t>Emilio</t>
  </si>
  <si>
    <t>+44 (0) 543-7523-746</t>
  </si>
  <si>
    <t>Reynolds Group</t>
  </si>
  <si>
    <t>Freddie_Dietrich61@hotmail.com</t>
  </si>
  <si>
    <t>Freddie</t>
  </si>
  <si>
    <t>Unbranded Frozen Chair</t>
  </si>
  <si>
    <t>+44 (0) 274-6710-449</t>
  </si>
  <si>
    <t>Clinton53@gmail.com</t>
  </si>
  <si>
    <t>Gorgeous Metal Mouse</t>
  </si>
  <si>
    <t>+44 (0) 699-5185-143</t>
  </si>
  <si>
    <t>Nienow and Sons</t>
  </si>
  <si>
    <t>Gregory81@hotmail.com</t>
  </si>
  <si>
    <t>Steuber</t>
  </si>
  <si>
    <t>Generic Concrete Cheese</t>
  </si>
  <si>
    <t>+44 (0) 037-3702-304</t>
  </si>
  <si>
    <t>Murazik, Mueller and Steuber</t>
  </si>
  <si>
    <t>Lynn74@gmail.com</t>
  </si>
  <si>
    <t>Incredible Wooden Pants</t>
  </si>
  <si>
    <t>+44 (0) 958-0086-809</t>
  </si>
  <si>
    <t>Chester_Rath75@hotmail.com</t>
  </si>
  <si>
    <t>Chester</t>
  </si>
  <si>
    <t>Awesome Cotton Shoes</t>
  </si>
  <si>
    <t>+44 (0) 695-1241-072</t>
  </si>
  <si>
    <t>Josefina.Gutmann@hotmail.com</t>
  </si>
  <si>
    <t>Gutmann</t>
  </si>
  <si>
    <t>Handmade Plastic Keyboard</t>
  </si>
  <si>
    <t>+44 (0) 949-1964-459</t>
  </si>
  <si>
    <t>Franecki, Luettgen and Gorczany</t>
  </si>
  <si>
    <t>Vanessa.Dickinson43@hotmail.com</t>
  </si>
  <si>
    <t>Vanessa</t>
  </si>
  <si>
    <t>Sleek Fresh Computer</t>
  </si>
  <si>
    <t>+44 (0) 459-1043-223</t>
  </si>
  <si>
    <t>Armstrong, Mosciski and Kihn</t>
  </si>
  <si>
    <t>Kristie12@gmail.com</t>
  </si>
  <si>
    <t>Howe-O'Keefe</t>
  </si>
  <si>
    <t>Elegant Fresh Gloves</t>
  </si>
  <si>
    <t>+44 (0) 124-9447-913</t>
  </si>
  <si>
    <t>Lebsack, Ritchie and Keebler</t>
  </si>
  <si>
    <t>Carol0@yahoo.com</t>
  </si>
  <si>
    <t>Denesik</t>
  </si>
  <si>
    <t>Tasty Steel Sausages</t>
  </si>
  <si>
    <t>+44 (0) 676-8673-824</t>
  </si>
  <si>
    <t>Grimes and Sons</t>
  </si>
  <si>
    <t>Vera.Gleason@yahoo.com</t>
  </si>
  <si>
    <t>Vera</t>
  </si>
  <si>
    <t>Licensed Granite Mouse</t>
  </si>
  <si>
    <t>+44 (0) 194-3460-319</t>
  </si>
  <si>
    <t>Hane Inc</t>
  </si>
  <si>
    <t>Ian.Kutch53@hotmail.com</t>
  </si>
  <si>
    <t>Bespoke Bronze Pizza</t>
  </si>
  <si>
    <t>+44 (0) 081-8511-758</t>
  </si>
  <si>
    <t>Buckridge, Pagac and Gusikowski</t>
  </si>
  <si>
    <t>Byron.Hessel49@hotmail.com</t>
  </si>
  <si>
    <t>Byron</t>
  </si>
  <si>
    <t>Bespoke Rubber Tuna</t>
  </si>
  <si>
    <t>+44 (0) 003-6730-138</t>
  </si>
  <si>
    <t>Kuhlman Group</t>
  </si>
  <si>
    <t>Cynthia54@yahoo.com</t>
  </si>
  <si>
    <t>Intelligent Cotton Pizza</t>
  </si>
  <si>
    <t>+44 (0) 230-1816-988</t>
  </si>
  <si>
    <t>Monahan Inc</t>
  </si>
  <si>
    <t>Iris27@hotmail.com</t>
  </si>
  <si>
    <t>Handmade Wooden Chair</t>
  </si>
  <si>
    <t>+44 (0) 599-0293-257</t>
  </si>
  <si>
    <t>Hauck, Raynor and Torphy</t>
  </si>
  <si>
    <t>Priscilla.Marquardt@yahoo.com</t>
  </si>
  <si>
    <t>Marquardt</t>
  </si>
  <si>
    <t>Priscilla</t>
  </si>
  <si>
    <t>Intelligent Bronze Ball</t>
  </si>
  <si>
    <t>+44 (0) 664-1425-328</t>
  </si>
  <si>
    <t>Frami Inc</t>
  </si>
  <si>
    <t>Bobbie.Bashirian8@hotmail.com</t>
  </si>
  <si>
    <t>Bobbie</t>
  </si>
  <si>
    <t>Bespoke Frozen Pizza</t>
  </si>
  <si>
    <t>+44 (0) 522-7863-456</t>
  </si>
  <si>
    <t>Braun, Monahan and Kemmer</t>
  </si>
  <si>
    <t>Mitchell.McKenzie58@gmail.com</t>
  </si>
  <si>
    <t>McKenzie</t>
  </si>
  <si>
    <t>Mitchell</t>
  </si>
  <si>
    <t>Incredible Cotton Towels</t>
  </si>
  <si>
    <t>+44 (0) 886-7912-129</t>
  </si>
  <si>
    <t>Franecki, Douglas and Kunde</t>
  </si>
  <si>
    <t>Angelina.Kulas42@hotmail.com</t>
  </si>
  <si>
    <t>Kulas</t>
  </si>
  <si>
    <t>Elegant Frozen Gloves</t>
  </si>
  <si>
    <t>+44 (0) 428-0843-573</t>
  </si>
  <si>
    <t>Dominic_Gibson@gmail.com</t>
  </si>
  <si>
    <t>Gibson</t>
  </si>
  <si>
    <t>Dominic</t>
  </si>
  <si>
    <t>Small Plastic Pants</t>
  </si>
  <si>
    <t>+44 (0) 504-6705-444</t>
  </si>
  <si>
    <t>Bogan, Breitenberg and Greenholt</t>
  </si>
  <si>
    <t>Nelson.Schinner@hotmail.com</t>
  </si>
  <si>
    <t>Intelligent Cotton Salad</t>
  </si>
  <si>
    <t>+44 (0) 909-0355-547</t>
  </si>
  <si>
    <t>Carmen62@gmail.com</t>
  </si>
  <si>
    <t>Carmen</t>
  </si>
  <si>
    <t>Handmade Concrete Chicken</t>
  </si>
  <si>
    <t>+44 (0) 186-2007-087</t>
  </si>
  <si>
    <t>Willms, Hamill and Zemlak</t>
  </si>
  <si>
    <t>Dennis_Bogan@yahoo.com</t>
  </si>
  <si>
    <t>Dennis</t>
  </si>
  <si>
    <t>Elegant Plastic Chips</t>
  </si>
  <si>
    <t>+44 (0) 544-7936-935</t>
  </si>
  <si>
    <t>Trevor.Green-Goodwin82@gmail.com</t>
  </si>
  <si>
    <t>Green-Goodwin</t>
  </si>
  <si>
    <t>Unbranded Steel Computer</t>
  </si>
  <si>
    <t>+44 (0) 591-7052-877</t>
  </si>
  <si>
    <t>Koepp Inc</t>
  </si>
  <si>
    <t>Geneva.Wintheiser@yahoo.com</t>
  </si>
  <si>
    <t>Geneva</t>
  </si>
  <si>
    <t>Unbranded Metal Ball</t>
  </si>
  <si>
    <t>+44 (0) 934-3482-358</t>
  </si>
  <si>
    <t>Emmerich, Will and Lesch</t>
  </si>
  <si>
    <t>Paula.Legros35@hotmail.com</t>
  </si>
  <si>
    <t>Paula</t>
  </si>
  <si>
    <t>Practical Metal Soap</t>
  </si>
  <si>
    <t>+44 (0) 499-2586-388</t>
  </si>
  <si>
    <t>Wiza LLC</t>
  </si>
  <si>
    <t>Shelley.Nicolas@yahoo.com</t>
  </si>
  <si>
    <t>Shelley</t>
  </si>
  <si>
    <t>Electronic Frozen Fish</t>
  </si>
  <si>
    <t>+44 (0) 054-0319-428</t>
  </si>
  <si>
    <t>Jermaine.Schmidt53@yahoo.com</t>
  </si>
  <si>
    <t>Schmidt</t>
  </si>
  <si>
    <t>Gorgeous Plastic Gloves</t>
  </si>
  <si>
    <t>+44 (0) 654-1491-246</t>
  </si>
  <si>
    <t>Hills Inc</t>
  </si>
  <si>
    <t>Orlando31@gmail.com</t>
  </si>
  <si>
    <t>Intelligent Fresh Mouse</t>
  </si>
  <si>
    <t>+44 (0) 315-1317-645</t>
  </si>
  <si>
    <t>Grimes, Nienow and Bergnaum</t>
  </si>
  <si>
    <t>Charles.West-Kihn31@hotmail.com</t>
  </si>
  <si>
    <t>West-Kihn</t>
  </si>
  <si>
    <t>Charles</t>
  </si>
  <si>
    <t>+44 (0) 693-0209-984</t>
  </si>
  <si>
    <t>Jessica_Schinner@yahoo.com</t>
  </si>
  <si>
    <t>Practical Bronze Computer</t>
  </si>
  <si>
    <t>+44 (0) 808-6381-570</t>
  </si>
  <si>
    <t>Alexander94@gmail.com</t>
  </si>
  <si>
    <t>Lang</t>
  </si>
  <si>
    <t>Handcrafted Rubber Tuna</t>
  </si>
  <si>
    <t>+44 (0) 578-3858-427</t>
  </si>
  <si>
    <t>Crooks Group</t>
  </si>
  <si>
    <t>Marc_Mitchell@yahoo.com</t>
  </si>
  <si>
    <t>Marc</t>
  </si>
  <si>
    <t>Incredible Rubber Salad</t>
  </si>
  <si>
    <t>+44 (0) 692-7754-867</t>
  </si>
  <si>
    <t>Schumm and Sons</t>
  </si>
  <si>
    <t>Marie.Larson@hotmail.com</t>
  </si>
  <si>
    <t>+44 (0) 566-4646-846</t>
  </si>
  <si>
    <t>Barton, Hagenes and Batz</t>
  </si>
  <si>
    <t>Bertha.OConner97@yahoo.com</t>
  </si>
  <si>
    <t>Bertha</t>
  </si>
  <si>
    <t>Tasty Steel Salad</t>
  </si>
  <si>
    <t>+44 (0) 777-5082-235</t>
  </si>
  <si>
    <t>Margaret.Ondricka@hotmail.com</t>
  </si>
  <si>
    <t>+44 (0) 305-8760-425</t>
  </si>
  <si>
    <t>Anderson, Oberbrunner and Hickle</t>
  </si>
  <si>
    <t>Marie.Lindgren-Rutherford58@gmail.com</t>
  </si>
  <si>
    <t>Lindgren-Rutherford</t>
  </si>
  <si>
    <t>Fantastic Steel Computer</t>
  </si>
  <si>
    <t>+44 (0) 958-5421-454</t>
  </si>
  <si>
    <t>Sylvester_Schneider31@yahoo.com</t>
  </si>
  <si>
    <t>Sylvester</t>
  </si>
  <si>
    <t>+44 (0) 178-2148-265</t>
  </si>
  <si>
    <t>Lorena29@yahoo.com</t>
  </si>
  <si>
    <t>Lorena</t>
  </si>
  <si>
    <t>Tasty Rubber Chair</t>
  </si>
  <si>
    <t>+44 (0) 437-6503-272</t>
  </si>
  <si>
    <t>Bergstrom Inc</t>
  </si>
  <si>
    <t>Rita.Rosenbaum14@gmail.com</t>
  </si>
  <si>
    <t>Rosenbaum</t>
  </si>
  <si>
    <t>Rita</t>
  </si>
  <si>
    <t>Awesome Bronze Computer</t>
  </si>
  <si>
    <t>+44 (0) 512-7719-431</t>
  </si>
  <si>
    <t>Smitham, Maggio and Macejkovic</t>
  </si>
  <si>
    <t>Sandy.Welch@gmail.com</t>
  </si>
  <si>
    <t>Sandy</t>
  </si>
  <si>
    <t>+44 (0) 359-5712-680</t>
  </si>
  <si>
    <t>Ellen.Hirthe64@gmail.com</t>
  </si>
  <si>
    <t>Ellen</t>
  </si>
  <si>
    <t>Ergonomic Granite Pizza</t>
  </si>
  <si>
    <t>+44 (0) 600-2717-188</t>
  </si>
  <si>
    <t>Ernest.Mueller-Pouros@hotmail.com</t>
  </si>
  <si>
    <t>Mueller-Pouros</t>
  </si>
  <si>
    <t>Incredible Concrete Soap</t>
  </si>
  <si>
    <t>+44 (0) 576-5892-634</t>
  </si>
  <si>
    <t>Huel, Pfannerstill and Raynor</t>
  </si>
  <si>
    <t>Terry80@gmail.com</t>
  </si>
  <si>
    <t>Johns</t>
  </si>
  <si>
    <t>Licensed Wooden Sausages</t>
  </si>
  <si>
    <t>+44 (0) 145-8306-803</t>
  </si>
  <si>
    <t>Welch LLC</t>
  </si>
  <si>
    <t>Theresa_Mayert@gmail.com</t>
  </si>
  <si>
    <t>Theresa</t>
  </si>
  <si>
    <t>Intelligent Steel Soap</t>
  </si>
  <si>
    <t>+44 (0) 769-3060-345</t>
  </si>
  <si>
    <t>Reilly, Johnston and Stark</t>
  </si>
  <si>
    <t>Emmett.Gerlach28@yahoo.com</t>
  </si>
  <si>
    <t>Gerlach</t>
  </si>
  <si>
    <t>Licensed Metal Fish</t>
  </si>
  <si>
    <t>+44 (0) 318-9533-317</t>
  </si>
  <si>
    <t>Hills and Sons</t>
  </si>
  <si>
    <t>Molly32@yahoo.com</t>
  </si>
  <si>
    <t>Beer</t>
  </si>
  <si>
    <t>Molly</t>
  </si>
  <si>
    <t>Fantastic Cotton Pants</t>
  </si>
  <si>
    <t>+44 (0) 337-6060-229</t>
  </si>
  <si>
    <t>Crist Group</t>
  </si>
  <si>
    <t>Claude.Sauer@yahoo.com</t>
  </si>
  <si>
    <t>Claude</t>
  </si>
  <si>
    <t>Recycled Concrete Keyboard</t>
  </si>
  <si>
    <t>+44 (0) 894-9044-187</t>
  </si>
  <si>
    <t>Effertz, Armstrong and Abbott</t>
  </si>
  <si>
    <t>Tracey27@yahoo.com</t>
  </si>
  <si>
    <t>Tracey</t>
  </si>
  <si>
    <t>Generic Rubber Bike</t>
  </si>
  <si>
    <t>+44 (0) 544-1830-869</t>
  </si>
  <si>
    <t>Cummings and Sons</t>
  </si>
  <si>
    <t>William67@gmail.com</t>
  </si>
  <si>
    <t>Thiel</t>
  </si>
  <si>
    <t>Handmade Metal Chips</t>
  </si>
  <si>
    <t>+44 (0) 777-3605-251</t>
  </si>
  <si>
    <t>Schroeder, Abernathy and Braun</t>
  </si>
  <si>
    <t>Wilbert.Brekke@hotmail.com</t>
  </si>
  <si>
    <t>Brekke</t>
  </si>
  <si>
    <t>Wilbert</t>
  </si>
  <si>
    <t>Gorgeous Concrete Car</t>
  </si>
  <si>
    <t>+44 (0) 891-1085-105</t>
  </si>
  <si>
    <t>Bergstrom, Dibbert and Thiel</t>
  </si>
  <si>
    <t>Sandy_Volkman@hotmail.com</t>
  </si>
  <si>
    <t>Volkman</t>
  </si>
  <si>
    <t>Bespoke Soft Shirt</t>
  </si>
  <si>
    <t>+44 (0) 693-4918-356</t>
  </si>
  <si>
    <t>Shelia.Kozey@yahoo.com</t>
  </si>
  <si>
    <t>Kozey</t>
  </si>
  <si>
    <t>Shelia</t>
  </si>
  <si>
    <t>Electronic Bronze Cheese</t>
  </si>
  <si>
    <t>+44 (0) 501-1624-502</t>
  </si>
  <si>
    <t>Harris Inc</t>
  </si>
  <si>
    <t>Duane.Lehner53@hotmail.com</t>
  </si>
  <si>
    <t>Lehner</t>
  </si>
  <si>
    <t>Duane</t>
  </si>
  <si>
    <t>Intelligent Concrete Towels</t>
  </si>
  <si>
    <t>+44 (0) 279-9099-656</t>
  </si>
  <si>
    <t>Bednar, Walker and Swift</t>
  </si>
  <si>
    <t>Lora57@gmail.com</t>
  </si>
  <si>
    <t>Stroman</t>
  </si>
  <si>
    <t>Lora</t>
  </si>
  <si>
    <t>Electronic Concrete Towels</t>
  </si>
  <si>
    <t>+44 (0) 768-2691-195</t>
  </si>
  <si>
    <t>Brown LLC</t>
  </si>
  <si>
    <t>Leonard90@gmail.com</t>
  </si>
  <si>
    <t>Schuppe-Spinka</t>
  </si>
  <si>
    <t>Handcrafted Concrete Gloves</t>
  </si>
  <si>
    <t>+44 (0) 114-4322-057</t>
  </si>
  <si>
    <t>Bryant11@hotmail.com</t>
  </si>
  <si>
    <t>Bryant</t>
  </si>
  <si>
    <t>Oriental Cotton Sausages</t>
  </si>
  <si>
    <t>+44 (0) 499-7810-416</t>
  </si>
  <si>
    <t>Baumbach, Ritchie and Wyman</t>
  </si>
  <si>
    <t>Toni63@yahoo.com</t>
  </si>
  <si>
    <t>Toni</t>
  </si>
  <si>
    <t>Ergonomic Rubber Car</t>
  </si>
  <si>
    <t>+44 (0) 022-2195-698</t>
  </si>
  <si>
    <t>Hoeger, Dietrich and Powlowski</t>
  </si>
  <si>
    <t>Katherine95@yahoo.com</t>
  </si>
  <si>
    <t>Intelligent Wooden Shirt</t>
  </si>
  <si>
    <t>+44 (0) 164-3935-138</t>
  </si>
  <si>
    <t>Larson, Hessel and O'Connell</t>
  </si>
  <si>
    <t>Rex.Jaskolski27@yahoo.com</t>
  </si>
  <si>
    <t>Handmade Cotton Tuna</t>
  </si>
  <si>
    <t>+44 (0) 354-8406-644</t>
  </si>
  <si>
    <t>Willms, Morissette and Schamberger</t>
  </si>
  <si>
    <t>Anthony_Hickle@yahoo.com</t>
  </si>
  <si>
    <t>Sleek Frozen Chicken</t>
  </si>
  <si>
    <t>+44 (0) 015-4812-828</t>
  </si>
  <si>
    <t>Sherri.Shanahan@gmail.com</t>
  </si>
  <si>
    <t>Small Frozen Pants</t>
  </si>
  <si>
    <t>+44 (0) 820-6304-121</t>
  </si>
  <si>
    <t>Jordan82@yahoo.com</t>
  </si>
  <si>
    <t>Sanford</t>
  </si>
  <si>
    <t>Sleek Bronze Chair</t>
  </si>
  <si>
    <t>+44 (0) 066-4038-990</t>
  </si>
  <si>
    <t>Fadel and Sons</t>
  </si>
  <si>
    <t>Dixie.Brakus57@yahoo.com</t>
  </si>
  <si>
    <t>Brakus</t>
  </si>
  <si>
    <t>Dixie</t>
  </si>
  <si>
    <t>Licensed Soft Salad</t>
  </si>
  <si>
    <t>+44 (0) 030-7197-286</t>
  </si>
  <si>
    <t>Megan47@yahoo.com</t>
  </si>
  <si>
    <t>Osinski</t>
  </si>
  <si>
    <t>Sleek Cotton Keyboard</t>
  </si>
  <si>
    <t>+44 (0) 615-2826-624</t>
  </si>
  <si>
    <t>Elaine_Botsford@yahoo.com</t>
  </si>
  <si>
    <t>Elaine</t>
  </si>
  <si>
    <t>Intelligent Cotton Shirt</t>
  </si>
  <si>
    <t>+44 (0) 409-0253-660</t>
  </si>
  <si>
    <t>Antonia41@hotmail.com</t>
  </si>
  <si>
    <t>Rutherford</t>
  </si>
  <si>
    <t>Antonia</t>
  </si>
  <si>
    <t>+44 (0) 444-2295-444</t>
  </si>
  <si>
    <t>Ryan, Larkin and Will</t>
  </si>
  <si>
    <t>Rosa93@yahoo.com</t>
  </si>
  <si>
    <t>Rosa</t>
  </si>
  <si>
    <t>Oriental Bronze Bacon</t>
  </si>
  <si>
    <t>+44 (0) 939-3948-728</t>
  </si>
  <si>
    <t>Ricky_Zieme10@yahoo.com</t>
  </si>
  <si>
    <t>Ricky</t>
  </si>
  <si>
    <t>Small Granite Bacon</t>
  </si>
  <si>
    <t>+44 (0) 103-5389-295</t>
  </si>
  <si>
    <t>Russell.Beahan@yahoo.com</t>
  </si>
  <si>
    <t>Beahan</t>
  </si>
  <si>
    <t>Gorgeous Concrete Towels</t>
  </si>
  <si>
    <t>+44 (0) 279-1749-509</t>
  </si>
  <si>
    <t>Mohr, Walter and Hills</t>
  </si>
  <si>
    <t>Aaron38@hotmail.com</t>
  </si>
  <si>
    <t>Aaron</t>
  </si>
  <si>
    <t>+44 (0) 987-9825-831</t>
  </si>
  <si>
    <t>Hugh.Koch@yahoo.com</t>
  </si>
  <si>
    <t>Koch</t>
  </si>
  <si>
    <t>Hugh</t>
  </si>
  <si>
    <t>Ergonomic Plastic Pizza</t>
  </si>
  <si>
    <t>+44 (0) 695-8337-422</t>
  </si>
  <si>
    <t>Schaden and Sons</t>
  </si>
  <si>
    <t>Benny61@hotmail.com</t>
  </si>
  <si>
    <t>Benny</t>
  </si>
  <si>
    <t>Gorgeous Metal Bike</t>
  </si>
  <si>
    <t>+44 (0) 276-2476-907</t>
  </si>
  <si>
    <t>Conrad22@hotmail.com</t>
  </si>
  <si>
    <t>Kerluke-Spinka</t>
  </si>
  <si>
    <t>Elegant Rubber Sausages</t>
  </si>
  <si>
    <t>+44 (0) 189-4247-813</t>
  </si>
  <si>
    <t>Koepp and Sons</t>
  </si>
  <si>
    <t>Irene_Farrell61@hotmail.com</t>
  </si>
  <si>
    <t>Luxurious Steel Pizza</t>
  </si>
  <si>
    <t>+44 (0) 472-8529-074</t>
  </si>
  <si>
    <t>Ella61@yahoo.com</t>
  </si>
  <si>
    <t>Collins</t>
  </si>
  <si>
    <t>Ella</t>
  </si>
  <si>
    <t>Modern Metal Towels</t>
  </si>
  <si>
    <t>+44 (0) 074-2483-687</t>
  </si>
  <si>
    <t>Rutherford, Balistreri and Spencer</t>
  </si>
  <si>
    <t>Gerald_Toy@yahoo.com</t>
  </si>
  <si>
    <t>Toy</t>
  </si>
  <si>
    <t>Gerald</t>
  </si>
  <si>
    <t>Elegant Rubber Table</t>
  </si>
  <si>
    <t>+44 (0) 955-4573-518</t>
  </si>
  <si>
    <t>Hannah_OHara71@gmail.com</t>
  </si>
  <si>
    <t>Hannah</t>
  </si>
  <si>
    <t>Generic Fresh Towels</t>
  </si>
  <si>
    <t>+44 (0) 771-4998-340</t>
  </si>
  <si>
    <t>Abshire, O'Reilly and Carroll</t>
  </si>
  <si>
    <t>Melinda_Wilkinson61@yahoo.com</t>
  </si>
  <si>
    <t>Wilkinson</t>
  </si>
  <si>
    <t>Melinda</t>
  </si>
  <si>
    <t>Handcrafted Rubber Pants</t>
  </si>
  <si>
    <t>+44 (0) 263-7474-704</t>
  </si>
  <si>
    <t>Konopelski, Keeling and Corwin</t>
  </si>
  <si>
    <t>Stuart_Dooley32@yahoo.com</t>
  </si>
  <si>
    <t>Dooley</t>
  </si>
  <si>
    <t>Oriental Metal Mouse</t>
  </si>
  <si>
    <t>+44 (0) 056-3319-452</t>
  </si>
  <si>
    <t>Effertz and Sons</t>
  </si>
  <si>
    <t>Aubrey24@hotmail.com</t>
  </si>
  <si>
    <t>Aubrey</t>
  </si>
  <si>
    <t>Licensed Rubber Towels</t>
  </si>
  <si>
    <t>+44 (0) 677-1488-135</t>
  </si>
  <si>
    <t>Allen58@hotmail.com</t>
  </si>
  <si>
    <t>Wolff</t>
  </si>
  <si>
    <t>Modern Plastic Shoes</t>
  </si>
  <si>
    <t>+44 (0) 272-9229-964</t>
  </si>
  <si>
    <t>Kris LLC</t>
  </si>
  <si>
    <t>Cecelia.VonRueden98@hotmail.com</t>
  </si>
  <si>
    <t>Electronic Granite Pizza</t>
  </si>
  <si>
    <t>+44 (0) 064-0646-711</t>
  </si>
  <si>
    <t>Shields and Sons</t>
  </si>
  <si>
    <t>Marjorie.Corwin55@hotmail.com</t>
  </si>
  <si>
    <t>Intelligent Wooden Tuna</t>
  </si>
  <si>
    <t>+44 (0) 183-5918-460</t>
  </si>
  <si>
    <t>Swaniawski, Mann and Welch</t>
  </si>
  <si>
    <t>Rosemary_Adams@yahoo.com</t>
  </si>
  <si>
    <t>Rustic Wooden Salad</t>
  </si>
  <si>
    <t>+44 (0) 293-4287-385</t>
  </si>
  <si>
    <t>Hirthe Group</t>
  </si>
  <si>
    <t>Samantha_Batz-Lynch20@hotmail.com</t>
  </si>
  <si>
    <t>Batz-Lynch</t>
  </si>
  <si>
    <t>Samantha</t>
  </si>
  <si>
    <t>Unbranded Bronze Mouse</t>
  </si>
  <si>
    <t>+44 (0) 781-3652-775</t>
  </si>
  <si>
    <t>Cecilia_Ondricka69@yahoo.com</t>
  </si>
  <si>
    <t>Practical Steel Mouse</t>
  </si>
  <si>
    <t>+44 (0) 222-9763-795</t>
  </si>
  <si>
    <t>Roberts, Hettinger and Ruecker</t>
  </si>
  <si>
    <t>Darren.Bednar@hotmail.com</t>
  </si>
  <si>
    <t>Small Bronze Ball</t>
  </si>
  <si>
    <t>+44 (0) 577-7775-655</t>
  </si>
  <si>
    <t>Thelma_Schuppe2@yahoo.com</t>
  </si>
  <si>
    <t>Thelma</t>
  </si>
  <si>
    <t>Luxurious Fresh Shirt</t>
  </si>
  <si>
    <t>+44 (0) 623-7010-005</t>
  </si>
  <si>
    <t>Waters LLC</t>
  </si>
  <si>
    <t>Irma88@hotmail.com</t>
  </si>
  <si>
    <t>Irma</t>
  </si>
  <si>
    <t>Intelligent Frozen Tuna</t>
  </si>
  <si>
    <t>+44 (0) 331-0160-697</t>
  </si>
  <si>
    <t>Johns, Ondricka and Harris</t>
  </si>
  <si>
    <t>Roberto.Nikolaus-Pagac77@gmail.com</t>
  </si>
  <si>
    <t>Nikolaus-Pagac</t>
  </si>
  <si>
    <t>Roberto</t>
  </si>
  <si>
    <t>Sleek Wooden Keyboard</t>
  </si>
  <si>
    <t>+44 (0) 396-5096-880</t>
  </si>
  <si>
    <t>Graham, Kertzmann and Murazik</t>
  </si>
  <si>
    <t>Pat.Emmerich@yahoo.com</t>
  </si>
  <si>
    <t>Emmerich</t>
  </si>
  <si>
    <t>Bespoke Soft Towels</t>
  </si>
  <si>
    <t>+44 (0) 244-3710-220</t>
  </si>
  <si>
    <t>Merle.Barton@hotmail.com</t>
  </si>
  <si>
    <t>Barton</t>
  </si>
  <si>
    <t>Merle</t>
  </si>
  <si>
    <t>Bespoke Fresh Towels</t>
  </si>
  <si>
    <t>+44 (0) 243-5985-270</t>
  </si>
  <si>
    <t>Parisian, Feest and Stracke</t>
  </si>
  <si>
    <t>Loren_Ebert@hotmail.com</t>
  </si>
  <si>
    <t>Loren</t>
  </si>
  <si>
    <t>Tasty Frozen Table</t>
  </si>
  <si>
    <t>+44 (0) 943-7453-294</t>
  </si>
  <si>
    <t>Collins, Goldner and Becker</t>
  </si>
  <si>
    <t>Laurie14@hotmail.com</t>
  </si>
  <si>
    <t>Laurie</t>
  </si>
  <si>
    <t>Refined Soft Towels</t>
  </si>
  <si>
    <t>+44 (0) 547-4212-603</t>
  </si>
  <si>
    <t>Trantow and Sons</t>
  </si>
  <si>
    <t>Christina13@hotmail.com</t>
  </si>
  <si>
    <t>Feest</t>
  </si>
  <si>
    <t>Tasty Granite Hat</t>
  </si>
  <si>
    <t>+44 (0) 656-9797-097</t>
  </si>
  <si>
    <t>Tim_Schuster76@hotmail.com</t>
  </si>
  <si>
    <t>Schuster</t>
  </si>
  <si>
    <t>Rustic Concrete Fish</t>
  </si>
  <si>
    <t>+44 (0) 770-0366-374</t>
  </si>
  <si>
    <t>Klein, Heathcote and Nolan</t>
  </si>
  <si>
    <t>Ken_Funk1@hotmail.com</t>
  </si>
  <si>
    <t>Funk</t>
  </si>
  <si>
    <t>Ken</t>
  </si>
  <si>
    <t>Licensed Cotton Salad</t>
  </si>
  <si>
    <t>+44 (0) 721-6562-218</t>
  </si>
  <si>
    <t>Martha_Hyatt@gmail.com</t>
  </si>
  <si>
    <t>Martha</t>
  </si>
  <si>
    <t>Unbranded Rubber Towels</t>
  </si>
  <si>
    <t>+44 (0) 584-5622-331</t>
  </si>
  <si>
    <t>Kelly13@yahoo.com</t>
  </si>
  <si>
    <t>Gusikowski</t>
  </si>
  <si>
    <t>Kelly</t>
  </si>
  <si>
    <t>Elegant Fresh Sausages</t>
  </si>
  <si>
    <t>+44 (0) 931-9817-434</t>
  </si>
  <si>
    <t>Hoeger, Kuvalis and Wintheiser</t>
  </si>
  <si>
    <t>Gary47@gmail.com</t>
  </si>
  <si>
    <t>Kuhn</t>
  </si>
  <si>
    <t>Gary</t>
  </si>
  <si>
    <t>+44 (0) 870-8581-367</t>
  </si>
  <si>
    <t>Billie_Schulist@yahoo.com</t>
  </si>
  <si>
    <t>Handmade Cotton Soap</t>
  </si>
  <si>
    <t>+44 (0) 623-2945-799</t>
  </si>
  <si>
    <t>Keith_Roberts@gmail.com</t>
  </si>
  <si>
    <t>Roberts</t>
  </si>
  <si>
    <t>Unbranded Steel Bike</t>
  </si>
  <si>
    <t>+44 (0) 327-9492-758</t>
  </si>
  <si>
    <t>Stroman Group</t>
  </si>
  <si>
    <t>Jared60@yahoo.com</t>
  </si>
  <si>
    <t>Tasty Rubber Towels</t>
  </si>
  <si>
    <t>+44 (0) 707-7902-385</t>
  </si>
  <si>
    <t>Viola.Bernier@gmail.com</t>
  </si>
  <si>
    <t>Viola</t>
  </si>
  <si>
    <t>Rustic Soft Tuna</t>
  </si>
  <si>
    <t>+44 (0) 349-0530-801</t>
  </si>
  <si>
    <t>Rogahn and Sons</t>
  </si>
  <si>
    <t>Diane_Cruickshank41@hotmail.com</t>
  </si>
  <si>
    <t>Diane</t>
  </si>
  <si>
    <t>Small Metal Mouse</t>
  </si>
  <si>
    <t>+44 (0) 644-7761-407</t>
  </si>
  <si>
    <t>Woodrow.Mante4@hotmail.com</t>
  </si>
  <si>
    <t>Woodrow</t>
  </si>
  <si>
    <t>Handcrafted Granite Fish</t>
  </si>
  <si>
    <t>+44 (0) 845-9276-005</t>
  </si>
  <si>
    <t>Waelchi Inc</t>
  </si>
  <si>
    <t>Becky.Beatty@hotmail.com</t>
  </si>
  <si>
    <t>Beatty</t>
  </si>
  <si>
    <t>Becky</t>
  </si>
  <si>
    <t>Incredible Rubber Ball</t>
  </si>
  <si>
    <t>+44 (0) 171-0751-417</t>
  </si>
  <si>
    <t>Emma_Runolfsson@gmail.com</t>
  </si>
  <si>
    <t>Emma</t>
  </si>
  <si>
    <t>+44 (0) 201-1351-358</t>
  </si>
  <si>
    <t>Quitzon, Wisozk and King</t>
  </si>
  <si>
    <t>Arturo_Terry-Turner@gmail.com</t>
  </si>
  <si>
    <t>Terry-Turner</t>
  </si>
  <si>
    <t>Arturo</t>
  </si>
  <si>
    <t>Bespoke Wooden Bacon</t>
  </si>
  <si>
    <t>+44 (0) 155-1018-326</t>
  </si>
  <si>
    <t>Thompson Group</t>
  </si>
  <si>
    <t>Stephanie_Braun-Wisozk3@yahoo.com</t>
  </si>
  <si>
    <t>Braun-Wisozk</t>
  </si>
  <si>
    <t>Stephanie</t>
  </si>
  <si>
    <t>Intelligent Concrete Table</t>
  </si>
  <si>
    <t>+44 (0) 655-3344-040</t>
  </si>
  <si>
    <t>Isabel_Berge89@gmail.com</t>
  </si>
  <si>
    <t>Berge</t>
  </si>
  <si>
    <t>Isabel</t>
  </si>
  <si>
    <t>Electronic Granite Mouse</t>
  </si>
  <si>
    <t>+44 (0) 960-7123-818</t>
  </si>
  <si>
    <t>Joseph89@gmail.com</t>
  </si>
  <si>
    <t>Zemlak</t>
  </si>
  <si>
    <t>Practical Granite Chips</t>
  </si>
  <si>
    <t>+44 (0) 494-2518-028</t>
  </si>
  <si>
    <t>Wilderman, Doyle and Schuppe</t>
  </si>
  <si>
    <t>Rogelio_Gleason@yahoo.com</t>
  </si>
  <si>
    <t>Rogelio</t>
  </si>
  <si>
    <t>Handmade Fresh Ball</t>
  </si>
  <si>
    <t>+44 (0) 086-6512-548</t>
  </si>
  <si>
    <t>Leona_Hartmann@hotmail.com</t>
  </si>
  <si>
    <t>Leona</t>
  </si>
  <si>
    <t>Fantastic Soft Mouse</t>
  </si>
  <si>
    <t>+44 (0) 674-9211-210</t>
  </si>
  <si>
    <t>Jones and Sons</t>
  </si>
  <si>
    <t>Dean.Barrows-Durgan9@hotmail.com</t>
  </si>
  <si>
    <t>Barrows-Durgan</t>
  </si>
  <si>
    <t>Handcrafted Concrete Keyboard</t>
  </si>
  <si>
    <t>+44 (0) 239-0901-107</t>
  </si>
  <si>
    <t>Wyman, Prohaska and Stamm</t>
  </si>
  <si>
    <t>Jenny.Osinski@hotmail.com</t>
  </si>
  <si>
    <t>Refined Frozen Car</t>
  </si>
  <si>
    <t>+44 (0) 018-7297-720</t>
  </si>
  <si>
    <t>Orn and Sons</t>
  </si>
  <si>
    <t>Florence_Sipes@gmail.com</t>
  </si>
  <si>
    <t>Sipes</t>
  </si>
  <si>
    <t>Florence</t>
  </si>
  <si>
    <t>Awesome Steel Soap</t>
  </si>
  <si>
    <t>+44 (0) 235-8939-144</t>
  </si>
  <si>
    <t>Dwight.Casper40@hotmail.com</t>
  </si>
  <si>
    <t>Dwight</t>
  </si>
  <si>
    <t>Recycled Plastic Pizza</t>
  </si>
  <si>
    <t>+44 (0) 508-9192-872</t>
  </si>
  <si>
    <t>Smith Inc</t>
  </si>
  <si>
    <t>Alexis_Streich@yahoo.com</t>
  </si>
  <si>
    <t>Streich</t>
  </si>
  <si>
    <t>Refined Plastic Chair</t>
  </si>
  <si>
    <t>+44 (0) 198-6953-761</t>
  </si>
  <si>
    <t>Sylvester_Rempel46@hotmail.com</t>
  </si>
  <si>
    <t>Awesome Fresh Gloves</t>
  </si>
  <si>
    <t>+44 (0) 586-0556-894</t>
  </si>
  <si>
    <t>Hane and Sons</t>
  </si>
  <si>
    <t>Nora45@hotmail.com</t>
  </si>
  <si>
    <t>Nora</t>
  </si>
  <si>
    <t>Licensed Frozen Mouse</t>
  </si>
  <si>
    <t>+44 (0) 378-2771-031</t>
  </si>
  <si>
    <t>Annette.Mohr99@yahoo.com</t>
  </si>
  <si>
    <t>Mohr</t>
  </si>
  <si>
    <t>Annette</t>
  </si>
  <si>
    <t>Practical Frozen Pizza</t>
  </si>
  <si>
    <t>+44 (0) 292-0625-870</t>
  </si>
  <si>
    <t>Hilda11@yahoo.com</t>
  </si>
  <si>
    <t>Lynch</t>
  </si>
  <si>
    <t>Hilda</t>
  </si>
  <si>
    <t>Fantastic Rubber Table</t>
  </si>
  <si>
    <t>+44 (0) 592-1513-373</t>
  </si>
  <si>
    <t>Boyle, Denesik and Gorczany</t>
  </si>
  <si>
    <t>Everett24@gmail.com</t>
  </si>
  <si>
    <t>Everett</t>
  </si>
  <si>
    <t>Oriental Frozen Bike</t>
  </si>
  <si>
    <t>+44 (0) 455-6121-750</t>
  </si>
  <si>
    <t>Joel_Zieme@hotmail.com</t>
  </si>
  <si>
    <t>Tasty Granite Fish</t>
  </si>
  <si>
    <t>+44 (0) 516-8791-921</t>
  </si>
  <si>
    <t>Casper Inc</t>
  </si>
  <si>
    <t>Eleanor.Berge-Boyer89@hotmail.com</t>
  </si>
  <si>
    <t>Berge-Boyer</t>
  </si>
  <si>
    <t>Sleek Fresh Chips</t>
  </si>
  <si>
    <t>+44 (0) 817-5660-037</t>
  </si>
  <si>
    <t>Ebert, Miller and Steuber</t>
  </si>
  <si>
    <t>Rosalie_Bechtelar@gmail.com</t>
  </si>
  <si>
    <t>Rosalie</t>
  </si>
  <si>
    <t>Recycled Fresh Computer</t>
  </si>
  <si>
    <t>+44 (0) 317-8742-701</t>
  </si>
  <si>
    <t>Krajcik, Sanford and Bernier</t>
  </si>
  <si>
    <t>Richard.Schumm68@hotmail.com</t>
  </si>
  <si>
    <t>Schumm</t>
  </si>
  <si>
    <t>Richard</t>
  </si>
  <si>
    <t>Incredible Soft Car</t>
  </si>
  <si>
    <t>+44 (0) 291-0050-385</t>
  </si>
  <si>
    <t>Haag LLC</t>
  </si>
  <si>
    <t>Duane_Hane2@hotmail.com</t>
  </si>
  <si>
    <t>Small Bronze Table</t>
  </si>
  <si>
    <t>+44 (0) 077-6654-258</t>
  </si>
  <si>
    <t>Schinner Inc</t>
  </si>
  <si>
    <t>Allen.Gutmann88@yahoo.com</t>
  </si>
  <si>
    <t>Sleek Fresh Shoes</t>
  </si>
  <si>
    <t>+44 (0) 508-9256-362</t>
  </si>
  <si>
    <t>Tillman LLC</t>
  </si>
  <si>
    <t>Gladys.Abshire@gmail.com</t>
  </si>
  <si>
    <t>Gladys</t>
  </si>
  <si>
    <t>Oriental Soft Table</t>
  </si>
  <si>
    <t>+44 (0) 988-0471-826</t>
  </si>
  <si>
    <t>Marquardt, Orn and Jast</t>
  </si>
  <si>
    <t>Pearl.Lockman88@hotmail.com</t>
  </si>
  <si>
    <t>Pearl</t>
  </si>
  <si>
    <t>Generic Bronze Car</t>
  </si>
  <si>
    <t>+44 (0) 834-9009-554</t>
  </si>
  <si>
    <t>Harvey, Schuster and Rutherford</t>
  </si>
  <si>
    <t>Conrad86@gmail.com</t>
  </si>
  <si>
    <t>Sleek Steel Gloves</t>
  </si>
  <si>
    <t>+44 (0) 833-2028-646</t>
  </si>
  <si>
    <t>Bergnaum Group</t>
  </si>
  <si>
    <t>Carla34@yahoo.com</t>
  </si>
  <si>
    <t>Carla</t>
  </si>
  <si>
    <t>Generic Soft Chicken</t>
  </si>
  <si>
    <t>+44 (0) 775-4702-019</t>
  </si>
  <si>
    <t>Gerhold, Gutkowski and O'Connell</t>
  </si>
  <si>
    <t>Deborah.Douglas@hotmail.com</t>
  </si>
  <si>
    <t>Douglas</t>
  </si>
  <si>
    <t>Deborah</t>
  </si>
  <si>
    <t>Fantastic Steel Salad</t>
  </si>
  <si>
    <t>+44 (0) 099-0571-563</t>
  </si>
  <si>
    <t>Kiehn, Corkery and Medhurst</t>
  </si>
  <si>
    <t>Hope.Cormier13@hotmail.com</t>
  </si>
  <si>
    <t>Cormier</t>
  </si>
  <si>
    <t>Hope</t>
  </si>
  <si>
    <t>+44 (0) 345-4973-557</t>
  </si>
  <si>
    <t>Upton, Von and Moen</t>
  </si>
  <si>
    <t>Nellie.Lueilwitz13@hotmail.com</t>
  </si>
  <si>
    <t>Lueilwitz</t>
  </si>
  <si>
    <t>Tasty Metal Hat</t>
  </si>
  <si>
    <t>+44 (0) 089-9186-176</t>
  </si>
  <si>
    <t>Kulas, Mertz and Daugherty</t>
  </si>
  <si>
    <t>Jody_Boyer@yahoo.com</t>
  </si>
  <si>
    <t>Electronic Bronze Towels</t>
  </si>
  <si>
    <t>+44 (0) 304-0666-757</t>
  </si>
  <si>
    <t>Hartmann LLC</t>
  </si>
  <si>
    <t>Clay.Welch@yahoo.com</t>
  </si>
  <si>
    <t>Licensed Cotton Bike</t>
  </si>
  <si>
    <t>+44 (0) 140-8340-060</t>
  </si>
  <si>
    <t>Gusikowski and Sons</t>
  </si>
  <si>
    <t>Catherine_Bahringer@yahoo.com</t>
  </si>
  <si>
    <t>Unbranded Plastic Table</t>
  </si>
  <si>
    <t>+44 (0) 989-6101-331</t>
  </si>
  <si>
    <t>Wintheiser, Denesik and Wilderman</t>
  </si>
  <si>
    <t>Armando86@hotmail.com</t>
  </si>
  <si>
    <t>Handcrafted Granite Pizza</t>
  </si>
  <si>
    <t>+44 (0) 048-2558-482</t>
  </si>
  <si>
    <t>Waelchi and Sons</t>
  </si>
  <si>
    <t>Myra49@hotmail.com</t>
  </si>
  <si>
    <t>Myra</t>
  </si>
  <si>
    <t>+44 (0) 071-7091-789</t>
  </si>
  <si>
    <t>Weber, Batz and Rowe</t>
  </si>
  <si>
    <t>Lori.Schimmel57@yahoo.com</t>
  </si>
  <si>
    <t>Schimmel</t>
  </si>
  <si>
    <t>Oriental Frozen Bacon</t>
  </si>
  <si>
    <t>+44 (0) 187-5676-671</t>
  </si>
  <si>
    <t>Sara.Windler@yahoo.com</t>
  </si>
  <si>
    <t>Elegant Plastic Shirt</t>
  </si>
  <si>
    <t>+44 (0) 043-0333-423</t>
  </si>
  <si>
    <t>Jenkins, Ebert and Kovacek</t>
  </si>
  <si>
    <t>Lucy28@hotmail.com</t>
  </si>
  <si>
    <t>Electronic Soft Salad</t>
  </si>
  <si>
    <t>+44 (0) 000-7820-103</t>
  </si>
  <si>
    <t>Louis.Stehr66@hotmail.com</t>
  </si>
  <si>
    <t>Louis</t>
  </si>
  <si>
    <t>Gorgeous Plastic Mouse</t>
  </si>
  <si>
    <t>+44 (0) 550-3293-450</t>
  </si>
  <si>
    <t>White LLC</t>
  </si>
  <si>
    <t>Maggie.Barrows@hotmail.com</t>
  </si>
  <si>
    <t>Maggie</t>
  </si>
  <si>
    <t>Gorgeous Granite Chips</t>
  </si>
  <si>
    <t>+44 (0) 410-3476-990</t>
  </si>
  <si>
    <t>Sawayn, Jerde and Stark</t>
  </si>
  <si>
    <t>Nadine.Pollich69@hotmail.com</t>
  </si>
  <si>
    <t>Pollich</t>
  </si>
  <si>
    <t>Nadine</t>
  </si>
  <si>
    <t>Handmade Fresh Chicken</t>
  </si>
  <si>
    <t>+44 (0) 318-0625-311</t>
  </si>
  <si>
    <t>Hudson, Kiehn and Hermann</t>
  </si>
  <si>
    <t>Lionel49@yahoo.com</t>
  </si>
  <si>
    <t>Lionel</t>
  </si>
  <si>
    <t>Tasty Metal Ball</t>
  </si>
  <si>
    <t>+44 (0) 423-2639-593</t>
  </si>
  <si>
    <t>MacGyver Inc</t>
  </si>
  <si>
    <t>Jimmy.Mills-Emard@yahoo.com</t>
  </si>
  <si>
    <t>Mills-Emard</t>
  </si>
  <si>
    <t>Jimmy</t>
  </si>
  <si>
    <t>Unbranded Frozen Table</t>
  </si>
  <si>
    <t>+44 (0) 404-8066-066</t>
  </si>
  <si>
    <t>Raynor, Boyle and Runolfsdottir</t>
  </si>
  <si>
    <t>Harriet_Funk39@hotmail.com</t>
  </si>
  <si>
    <t>Harriet</t>
  </si>
  <si>
    <t>Refined Soft Cheese</t>
  </si>
  <si>
    <t>+44 (0) 714-8213-105</t>
  </si>
  <si>
    <t>Mills Group</t>
  </si>
  <si>
    <t>Sandy.Anderson93@gmail.com</t>
  </si>
  <si>
    <t>+44 (0) 881-5979-880</t>
  </si>
  <si>
    <t>O'Conner LLC</t>
  </si>
  <si>
    <t>Myra_Hand@hotmail.com</t>
  </si>
  <si>
    <t>Hand</t>
  </si>
  <si>
    <t>Generic Bronze Soap</t>
  </si>
  <si>
    <t>+44 (0) 473-9502-019</t>
  </si>
  <si>
    <t>Dooley, Monahan and Zieme</t>
  </si>
  <si>
    <t>Diana55@yahoo.com</t>
  </si>
  <si>
    <t>Diana</t>
  </si>
  <si>
    <t>Gorgeous Plastic Shirt</t>
  </si>
  <si>
    <t>+44 (0) 276-8130-135</t>
  </si>
  <si>
    <t>Alejandro30@hotmail.com</t>
  </si>
  <si>
    <t>Alejandro</t>
  </si>
  <si>
    <t>Bespoke Frozen Chair</t>
  </si>
  <si>
    <t>+44 (0) 703-3332-646</t>
  </si>
  <si>
    <t>Bernier LLC</t>
  </si>
  <si>
    <t>Norma32@yahoo.com</t>
  </si>
  <si>
    <t>Tasty Steel Tuna</t>
  </si>
  <si>
    <t>+44 (0) 822-6213-125</t>
  </si>
  <si>
    <t>Erik_Tillman@hotmail.com</t>
  </si>
  <si>
    <t>Tillman</t>
  </si>
  <si>
    <t>Erik</t>
  </si>
  <si>
    <t>Generic Steel Soap</t>
  </si>
  <si>
    <t>+44 (0) 059-7883-134</t>
  </si>
  <si>
    <t>Rolfson Group</t>
  </si>
  <si>
    <t>Tricia51@yahoo.com</t>
  </si>
  <si>
    <t>Tricia</t>
  </si>
  <si>
    <t>Generic Frozen Chips</t>
  </si>
  <si>
    <t>+44 (0) 300-3884-025</t>
  </si>
  <si>
    <t>Ullrich, Zemlak and Bode</t>
  </si>
  <si>
    <t>Bradford.Labadie-Mitchell57@hotmail.com</t>
  </si>
  <si>
    <t>Labadie-Mitchell</t>
  </si>
  <si>
    <t>Handcrafted Cotton Shirt</t>
  </si>
  <si>
    <t>+44 (0) 684-4347-050</t>
  </si>
  <si>
    <t>Guadalupe48@hotmail.com</t>
  </si>
  <si>
    <t>Bespoke Bronze Gloves</t>
  </si>
  <si>
    <t>+44 (0) 687-8980-567</t>
  </si>
  <si>
    <t>Reilly, Hahn and Kutch</t>
  </si>
  <si>
    <t>Max.Walsh24@yahoo.com</t>
  </si>
  <si>
    <t>Max</t>
  </si>
  <si>
    <t>Electronic Frozen Chips</t>
  </si>
  <si>
    <t>+44 (0) 703-7333-742</t>
  </si>
  <si>
    <t>Grant, Robel and Williamson</t>
  </si>
  <si>
    <t>Christian3@hotmail.com</t>
  </si>
  <si>
    <t>Lind</t>
  </si>
  <si>
    <t>Christian</t>
  </si>
  <si>
    <t>Licensed Wooden Salad</t>
  </si>
  <si>
    <t>+44 (0) 617-9488-618</t>
  </si>
  <si>
    <t>Erma41@hotmail.com</t>
  </si>
  <si>
    <t>Price</t>
  </si>
  <si>
    <t>Erma</t>
  </si>
  <si>
    <t>Recycled Steel Fish</t>
  </si>
  <si>
    <t>+44 (0) 000-1420-618</t>
  </si>
  <si>
    <t>Quitzon and Sons</t>
  </si>
  <si>
    <t>Thomas40@hotmail.com</t>
  </si>
  <si>
    <t>Kshlerin</t>
  </si>
  <si>
    <t>+44 (0) 417-7801-038</t>
  </si>
  <si>
    <t>Dan_McDermott@hotmail.com</t>
  </si>
  <si>
    <t>Dan</t>
  </si>
  <si>
    <t>Practical Wooden Sausages</t>
  </si>
  <si>
    <t>+44 (0) 393-0861-369</t>
  </si>
  <si>
    <t>Hermann, Torp and Rodriguez</t>
  </si>
  <si>
    <t>Amber.Medhurst@gmail.com</t>
  </si>
  <si>
    <t>+44 (0) 116-6807-380</t>
  </si>
  <si>
    <t>Sawayn, Herman and Robel</t>
  </si>
  <si>
    <t>Kay.Gottlieb25@hotmail.com</t>
  </si>
  <si>
    <t>Gottlieb</t>
  </si>
  <si>
    <t>Kay</t>
  </si>
  <si>
    <t>Tasty Fresh Pizza</t>
  </si>
  <si>
    <t>+44 (0) 332-7398-274</t>
  </si>
  <si>
    <t>Watsica Inc</t>
  </si>
  <si>
    <t>Roderick_Hamill55@yahoo.com</t>
  </si>
  <si>
    <t>Hamill</t>
  </si>
  <si>
    <t>Roderick</t>
  </si>
  <si>
    <t>Handcrafted Rubber Mouse</t>
  </si>
  <si>
    <t>+44 (0) 421-6874-241</t>
  </si>
  <si>
    <t>Vandervort LLC</t>
  </si>
  <si>
    <t>Hattie.Wuckert-Ebert22@gmail.com</t>
  </si>
  <si>
    <t>Wuckert-Ebert</t>
  </si>
  <si>
    <t>Hattie</t>
  </si>
  <si>
    <t>Recycled Frozen Cheese</t>
  </si>
  <si>
    <t>+44 (0) 920-2875-374</t>
  </si>
  <si>
    <t>Sonia25@yahoo.com</t>
  </si>
  <si>
    <t>Sonia</t>
  </si>
  <si>
    <t>Ergonomic Wooden Chicken</t>
  </si>
  <si>
    <t>+44 (0) 295-9174-036</t>
  </si>
  <si>
    <t>Schumm, Hegmann and Stroman</t>
  </si>
  <si>
    <t>Mindy_Gleason@yahoo.com</t>
  </si>
  <si>
    <t>Mindy</t>
  </si>
  <si>
    <t>Small Fresh Bacon</t>
  </si>
  <si>
    <t>+44 (0) 814-8417-559</t>
  </si>
  <si>
    <t>Grant, Raynor and Koch</t>
  </si>
  <si>
    <t>Julia.Heidenreich23@yahoo.com</t>
  </si>
  <si>
    <t>Julia</t>
  </si>
  <si>
    <t>Generic Rubber Chicken</t>
  </si>
  <si>
    <t>+44 (0) 253-2788-144</t>
  </si>
  <si>
    <t>Kathleen43@gmail.com</t>
  </si>
  <si>
    <t>Kathleen</t>
  </si>
  <si>
    <t>Luxurious Fresh Bike</t>
  </si>
  <si>
    <t>+44 (0) 442-7059-807</t>
  </si>
  <si>
    <t>Hodkiewicz Group</t>
  </si>
  <si>
    <t>Gerald_Gerlach@yahoo.com</t>
  </si>
  <si>
    <t>Licensed Plastic Fish</t>
  </si>
  <si>
    <t>+44 (0) 651-1250-418</t>
  </si>
  <si>
    <t>Rath, Altenwerth and Mohr</t>
  </si>
  <si>
    <t>Blanche15@yahoo.com</t>
  </si>
  <si>
    <t>Blanche</t>
  </si>
  <si>
    <t>Bespoke Plastic Pants</t>
  </si>
  <si>
    <t>+44 (0) 474-9617-580</t>
  </si>
  <si>
    <t>Heathcote and Sons</t>
  </si>
  <si>
    <t>Joan11@yahoo.com</t>
  </si>
  <si>
    <t>Runolfsdottir</t>
  </si>
  <si>
    <t>Joan</t>
  </si>
  <si>
    <t>Recycled Rubber Computer</t>
  </si>
  <si>
    <t>+44 (0) 061-6757-204</t>
  </si>
  <si>
    <t>Raynor, Marquardt and Fahey</t>
  </si>
  <si>
    <t>Ira_Jacobs46@hotmail.com</t>
  </si>
  <si>
    <t>Jacobs</t>
  </si>
  <si>
    <t>Handmade Frozen Hat</t>
  </si>
  <si>
    <t>+44 (0) 949-0268-017</t>
  </si>
  <si>
    <t>Rutherford Inc</t>
  </si>
  <si>
    <t>Brandon24@hotmail.com</t>
  </si>
  <si>
    <t>Brandon</t>
  </si>
  <si>
    <t>+44 (0) 278-8532-002</t>
  </si>
  <si>
    <t>Watsica Group</t>
  </si>
  <si>
    <t>Jeannette.Hudson@gmail.com</t>
  </si>
  <si>
    <t>Jeannette</t>
  </si>
  <si>
    <t>+44 (0) 184-0399-538</t>
  </si>
  <si>
    <t>Conn, Rogahn and Ryan</t>
  </si>
  <si>
    <t>Lois55@yahoo.com</t>
  </si>
  <si>
    <t>Schmitt</t>
  </si>
  <si>
    <t>Handcrafted Plastic Pizza</t>
  </si>
  <si>
    <t>+44 (0) 967-7722-899</t>
  </si>
  <si>
    <t>Spencer and Sons</t>
  </si>
  <si>
    <t>Neal23@hotmail.com</t>
  </si>
  <si>
    <t>+44 (0) 158-6649-387</t>
  </si>
  <si>
    <t>VonRueden LLC</t>
  </si>
  <si>
    <t>Tiffany32@hotmail.com</t>
  </si>
  <si>
    <t>Rowe</t>
  </si>
  <si>
    <t>Tiffany</t>
  </si>
  <si>
    <t>Sleek Concrete Fish</t>
  </si>
  <si>
    <t>+44 (0) 497-0027-685</t>
  </si>
  <si>
    <t>Bednar, Raynor and Dicki</t>
  </si>
  <si>
    <t>Cecelia30@gmail.com</t>
  </si>
  <si>
    <t>Handcrafted Bronze Gloves</t>
  </si>
  <si>
    <t>+44 (0) 598-8871-588</t>
  </si>
  <si>
    <t>Robyn.Hoeger-Cruickshank50@yahoo.com</t>
  </si>
  <si>
    <t>Hoeger-Cruickshank</t>
  </si>
  <si>
    <t>Robyn</t>
  </si>
  <si>
    <t>Bespoke Steel Shirt</t>
  </si>
  <si>
    <t>+44 (0) 575-6682-984</t>
  </si>
  <si>
    <t>Cora41@gmail.com</t>
  </si>
  <si>
    <t>Cora</t>
  </si>
  <si>
    <t>Gorgeous Soft Chips</t>
  </si>
  <si>
    <t>+44 (0) 613-7773-530</t>
  </si>
  <si>
    <t>Bogisich, Harber and Weissnat</t>
  </si>
  <si>
    <t>Mike.Veum@yahoo.com</t>
  </si>
  <si>
    <t>Veum</t>
  </si>
  <si>
    <t>Mike</t>
  </si>
  <si>
    <t>Luxurious Granite Table</t>
  </si>
  <si>
    <t>+44 (0) 740-2973-771</t>
  </si>
  <si>
    <t>Ziemann, Farrell and Swaniawski</t>
  </si>
  <si>
    <t>Angel38@yahoo.com</t>
  </si>
  <si>
    <t>+44 (0) 004-7777-827</t>
  </si>
  <si>
    <t>Reinger, Cartwright and Lueilwitz</t>
  </si>
  <si>
    <t>Geoffrey54@gmail.com</t>
  </si>
  <si>
    <t>Yundt</t>
  </si>
  <si>
    <t>Geoffrey</t>
  </si>
  <si>
    <t>Refined Plastic Chicken</t>
  </si>
  <si>
    <t>+44 (0) 708-4461-426</t>
  </si>
  <si>
    <t>Bradtke and Sons</t>
  </si>
  <si>
    <t>Vicki_Daniel@gmail.com</t>
  </si>
  <si>
    <t>Vicki</t>
  </si>
  <si>
    <t>Handmade Soft Cheese</t>
  </si>
  <si>
    <t>+44 (0) 931-2232-704</t>
  </si>
  <si>
    <t>Hansen Inc</t>
  </si>
  <si>
    <t>Lillian4@hotmail.com</t>
  </si>
  <si>
    <t>Lillian</t>
  </si>
  <si>
    <t>Small Steel Computer</t>
  </si>
  <si>
    <t>+44 (0) 688-0259-849</t>
  </si>
  <si>
    <t>Jones, Jakubowski and Price</t>
  </si>
  <si>
    <t>Kim78@yahoo.com</t>
  </si>
  <si>
    <t>Kim</t>
  </si>
  <si>
    <t>+44 (0) 641-3687-455</t>
  </si>
  <si>
    <t>Wendell.Kassulke@yahoo.com</t>
  </si>
  <si>
    <t>Kassulke</t>
  </si>
  <si>
    <t>Handcrafted Plastic Sausages</t>
  </si>
  <si>
    <t>+44 (0) 555-5340-428</t>
  </si>
  <si>
    <t>Lorena31@hotmail.com</t>
  </si>
  <si>
    <t>Incredible Steel Chips</t>
  </si>
  <si>
    <t>+44 (0) 701-3098-906</t>
  </si>
  <si>
    <t>Runolfsson, Wiegand and Heathcote</t>
  </si>
  <si>
    <t>June.Moen96@gmail.com</t>
  </si>
  <si>
    <t>Moen</t>
  </si>
  <si>
    <t>Elegant Bronze Computer</t>
  </si>
  <si>
    <t>+44 (0) 451-1306-113</t>
  </si>
  <si>
    <t>Kessler, Huel and Hammes</t>
  </si>
  <si>
    <t>Glenn34@yahoo.com</t>
  </si>
  <si>
    <t>Handmade Metal Gloves</t>
  </si>
  <si>
    <t>+44 (0) 498-7747-308</t>
  </si>
  <si>
    <t>Veum, Botsford and Emard</t>
  </si>
  <si>
    <t>Karen.Schiller13@gmail.com</t>
  </si>
  <si>
    <t>+44 (0) 993-7274-889</t>
  </si>
  <si>
    <t>Conn Group</t>
  </si>
  <si>
    <t>Holly.Johnson@gmail.com</t>
  </si>
  <si>
    <t>Johnson</t>
  </si>
  <si>
    <t>Holly</t>
  </si>
  <si>
    <t>Rustic Concrete Shoes</t>
  </si>
  <si>
    <t>+44 (0) 368-0919-198</t>
  </si>
  <si>
    <t>Brakus, Christiansen and Breitenberg</t>
  </si>
  <si>
    <t>Sammy39@yahoo.com</t>
  </si>
  <si>
    <t>Emard</t>
  </si>
  <si>
    <t>Sammy</t>
  </si>
  <si>
    <t>Luxurious Granite Chips</t>
  </si>
  <si>
    <t>+44 (0) 785-1888-040</t>
  </si>
  <si>
    <t>Cary73@hotmail.com</t>
  </si>
  <si>
    <t>Leannon</t>
  </si>
  <si>
    <t>Fantastic Rubber Chair</t>
  </si>
  <si>
    <t>+44 (0) 322-6345-731</t>
  </si>
  <si>
    <t>Kemmer, Kirlin and Schimmel</t>
  </si>
  <si>
    <t>Fannie.Morar@hotmail.com</t>
  </si>
  <si>
    <t>Fannie</t>
  </si>
  <si>
    <t>Refined Fresh Bike</t>
  </si>
  <si>
    <t>+44 (0) 967-9937-941</t>
  </si>
  <si>
    <t>Stiedemann LLC</t>
  </si>
  <si>
    <t>Marian57@gmail.com</t>
  </si>
  <si>
    <t>Reinger</t>
  </si>
  <si>
    <t>Marian</t>
  </si>
  <si>
    <t>Small Soft Gloves</t>
  </si>
  <si>
    <t>+44 (0) 800-5974-301</t>
  </si>
  <si>
    <t>Clark_Goldner-Stamm@hotmail.com</t>
  </si>
  <si>
    <t>Goldner-Stamm</t>
  </si>
  <si>
    <t>Practical Bronze Salad</t>
  </si>
  <si>
    <t>+44 (0) 148-0326-042</t>
  </si>
  <si>
    <t>Stanton, Flatley and Kessler</t>
  </si>
  <si>
    <t>Virginia_Schimmel@gmail.com</t>
  </si>
  <si>
    <t>Modern Soft Hat</t>
  </si>
  <si>
    <t>+44 (0) 638-2771-596</t>
  </si>
  <si>
    <t>Kerluke and Sons</t>
  </si>
  <si>
    <t>Joanna.Hartmann46@gmail.com</t>
  </si>
  <si>
    <t>Joanna</t>
  </si>
  <si>
    <t>Handmade Metal Soap</t>
  </si>
  <si>
    <t>+44 (0) 697-1696-988</t>
  </si>
  <si>
    <t>Christine_Romaguera@gmail.com</t>
  </si>
  <si>
    <t>Romaguera</t>
  </si>
  <si>
    <t>Christine</t>
  </si>
  <si>
    <t>Rustic Wooden Ball</t>
  </si>
  <si>
    <t>+44 (0) 245-6845-457</t>
  </si>
  <si>
    <t>Ruecker, King and Keebler</t>
  </si>
  <si>
    <t>Jessie55@hotmail.com</t>
  </si>
  <si>
    <t>Handmade Metal Keyboard</t>
  </si>
  <si>
    <t>+44 (0) 458-9410-423</t>
  </si>
  <si>
    <t>Jacobi Group</t>
  </si>
  <si>
    <t>Meredith97@yahoo.com</t>
  </si>
  <si>
    <t>Heaney</t>
  </si>
  <si>
    <t>Meredith</t>
  </si>
  <si>
    <t>Small Wooden Car</t>
  </si>
  <si>
    <t>+44 (0) 640-0037-855</t>
  </si>
  <si>
    <t>Christiansen and Sons</t>
  </si>
  <si>
    <t>Ginger.Funk@hotmail.com</t>
  </si>
  <si>
    <t>Ginger</t>
  </si>
  <si>
    <t>Generic Fresh Cheese</t>
  </si>
  <si>
    <t>+44 (0) 979-4608-474</t>
  </si>
  <si>
    <t>Jordan_Blanda@hotmail.com</t>
  </si>
  <si>
    <t>Practical Rubber Pants</t>
  </si>
  <si>
    <t>+44 (0) 971-9392-205</t>
  </si>
  <si>
    <t>Michael.Blanda@gmail.com</t>
  </si>
  <si>
    <t>Electronic Plastic Salad</t>
  </si>
  <si>
    <t>+44 (0) 608-1195-347</t>
  </si>
  <si>
    <t>Hagenes LLC</t>
  </si>
  <si>
    <t>Jesus.Parisian@yahoo.com</t>
  </si>
  <si>
    <t>Jesus</t>
  </si>
  <si>
    <t>Generic Plastic Tuna</t>
  </si>
  <si>
    <t>+44 (0) 670-0894-596</t>
  </si>
  <si>
    <t>Boehm and Sons</t>
  </si>
  <si>
    <t>Pearl.Botsford@yahoo.com</t>
  </si>
  <si>
    <t>Handcrafted Frozen Mouse</t>
  </si>
  <si>
    <t>+44 (0) 837-6050-963</t>
  </si>
  <si>
    <t>Haley and Sons</t>
  </si>
  <si>
    <t>Lora_Schmeler@gmail.com</t>
  </si>
  <si>
    <t>Schmeler</t>
  </si>
  <si>
    <t>Sleek Steel Bike</t>
  </si>
  <si>
    <t>+44 (0) 160-3945-690</t>
  </si>
  <si>
    <t>Hills, Heidenreich and Swift</t>
  </si>
  <si>
    <t>Ramiro49@yahoo.com</t>
  </si>
  <si>
    <t>Howe-Collier</t>
  </si>
  <si>
    <t>Incredible Granite Table</t>
  </si>
  <si>
    <t>+44 (0) 403-6732-922</t>
  </si>
  <si>
    <t>Keeling and Sons</t>
  </si>
  <si>
    <t>Josefina.Terry15@yahoo.com</t>
  </si>
  <si>
    <t>Bespoke Steel Chicken</t>
  </si>
  <si>
    <t>+44 (0) 497-8113-165</t>
  </si>
  <si>
    <t>Frederick.Labadie@hotmail.com</t>
  </si>
  <si>
    <t>Labadie</t>
  </si>
  <si>
    <t>Ergonomic Rubber Chicken</t>
  </si>
  <si>
    <t>+44 (0) 464-1324-130</t>
  </si>
  <si>
    <t>Graham LLC</t>
  </si>
  <si>
    <t>Carole_Volkman@yahoo.com</t>
  </si>
  <si>
    <t>Carole</t>
  </si>
  <si>
    <t>Refined Wooden Pants</t>
  </si>
  <si>
    <t>+44 (0) 603-7412-074</t>
  </si>
  <si>
    <t>Diana.Reilly@gmail.com</t>
  </si>
  <si>
    <t>Reilly</t>
  </si>
  <si>
    <t>Small Frozen Chair</t>
  </si>
  <si>
    <t>+44 (0) 805-4975-676</t>
  </si>
  <si>
    <t>Milton10@hotmail.com</t>
  </si>
  <si>
    <t>Milton</t>
  </si>
  <si>
    <t>Rustic Fresh Fish</t>
  </si>
  <si>
    <t>+44 (0) 054-9411-820</t>
  </si>
  <si>
    <t>Dickens, Hudson and Moen</t>
  </si>
  <si>
    <t>Benny.Stroman61@hotmail.com</t>
  </si>
  <si>
    <t>Ergonomic Bronze Pizza</t>
  </si>
  <si>
    <t>+44 (0) 437-5476-667</t>
  </si>
  <si>
    <t>Andrea_Kris76@gmail.com</t>
  </si>
  <si>
    <t>Andrea</t>
  </si>
  <si>
    <t>Ergonomic Bronze Table</t>
  </si>
  <si>
    <t>+44 (0) 166-2852-304</t>
  </si>
  <si>
    <t>Conn and Sons</t>
  </si>
  <si>
    <t>Ramiro_Borer-Nienow@yahoo.com</t>
  </si>
  <si>
    <t>Borer-Nienow</t>
  </si>
  <si>
    <t>+44 (0) 034-8097-369</t>
  </si>
  <si>
    <t>Clarence_Windler11@yahoo.com</t>
  </si>
  <si>
    <t>Clarence</t>
  </si>
  <si>
    <t>Handmade Steel Shirt</t>
  </si>
  <si>
    <t>+44 (0) 722-6523-103</t>
  </si>
  <si>
    <t>Powlowski Inc</t>
  </si>
  <si>
    <t>Brett_Hand18@hotmail.com</t>
  </si>
  <si>
    <t>Brett</t>
  </si>
  <si>
    <t>Luxurious Rubber Chair</t>
  </si>
  <si>
    <t>+44 (0) 461-4810-652</t>
  </si>
  <si>
    <t>Christine.Friesen68@gmail.com</t>
  </si>
  <si>
    <t>Friesen</t>
  </si>
  <si>
    <t>Elegant Rubber Hat</t>
  </si>
  <si>
    <t>+44 (0) 981-5994-331</t>
  </si>
  <si>
    <t>Zboncak and Sons</t>
  </si>
  <si>
    <t>Sonya79@gmail.com</t>
  </si>
  <si>
    <t>Champlin</t>
  </si>
  <si>
    <t>+44 (0) 090-3162-128</t>
  </si>
  <si>
    <t>Koss Group</t>
  </si>
  <si>
    <t>Emilio.Waelchi@yahoo.com</t>
  </si>
  <si>
    <t>Waelchi</t>
  </si>
  <si>
    <t>Small Plastic Sausages</t>
  </si>
  <si>
    <t>+44 (0) 069-0445-262</t>
  </si>
  <si>
    <t>Effertz, Brakus and Deckow</t>
  </si>
  <si>
    <t>Anita.Wehner14@hotmail.com</t>
  </si>
  <si>
    <t>Elegant Bronze Gloves</t>
  </si>
  <si>
    <t>+44 (0) 855-1926-269</t>
  </si>
  <si>
    <t>Sipes, Cole and Kemmer</t>
  </si>
  <si>
    <t>Nicolas_Senger4@hotmail.com</t>
  </si>
  <si>
    <t>Senger</t>
  </si>
  <si>
    <t>Gorgeous Rubber Ball</t>
  </si>
  <si>
    <t>+44 (0) 306-4040-687</t>
  </si>
  <si>
    <t>Cameron.Abbott@hotmail.com</t>
  </si>
  <si>
    <t>Cameron</t>
  </si>
  <si>
    <t>Handcrafted Wooden Shoes</t>
  </si>
  <si>
    <t>+44 (0) 791-7004-598</t>
  </si>
  <si>
    <t>Ana94@hotmail.com</t>
  </si>
  <si>
    <t>Padberg</t>
  </si>
  <si>
    <t>Ana</t>
  </si>
  <si>
    <t>Bespoke Concrete Bacon</t>
  </si>
  <si>
    <t>+44 (0) 927-6280-244</t>
  </si>
  <si>
    <t>Tricia.Lemke33@yahoo.com</t>
  </si>
  <si>
    <t>Lemke</t>
  </si>
  <si>
    <t>Intelligent Plastic Cheese</t>
  </si>
  <si>
    <t>+44 (0) 382-5933-648</t>
  </si>
  <si>
    <t>Stracke, Spinka and Kessler</t>
  </si>
  <si>
    <t>Damon_Veum@gmail.com</t>
  </si>
  <si>
    <t>Damon</t>
  </si>
  <si>
    <t>Fantastic Plastic Towels</t>
  </si>
  <si>
    <t>+44 (0) 375-2633-414</t>
  </si>
  <si>
    <t>Bayer Inc</t>
  </si>
  <si>
    <t>Everett_Rolfson@hotmail.com</t>
  </si>
  <si>
    <t>Gorgeous Concrete Salad</t>
  </si>
  <si>
    <t>+44 (0) 808-7224-451</t>
  </si>
  <si>
    <t>Corwin, Emmerich and Schuster</t>
  </si>
  <si>
    <t>Ricky21@yahoo.com</t>
  </si>
  <si>
    <t>Recycled Plastic Bacon</t>
  </si>
  <si>
    <t>+44 (0) 718-2406-377</t>
  </si>
  <si>
    <t>Jeanette.Jacobi@hotmail.com</t>
  </si>
  <si>
    <t>Jacobi</t>
  </si>
  <si>
    <t>Jeanette</t>
  </si>
  <si>
    <t>Luxurious Fresh Hat</t>
  </si>
  <si>
    <t>+44 (0) 858-9606-122</t>
  </si>
  <si>
    <t>Conroy, Carroll and Cormier</t>
  </si>
  <si>
    <t>Penny0@gmail.com</t>
  </si>
  <si>
    <t>Rustic Steel Mouse</t>
  </si>
  <si>
    <t>+44 (0) 290-3926-482</t>
  </si>
  <si>
    <t>Dianne_Jaskolski36@hotmail.com</t>
  </si>
  <si>
    <t>Practical Frozen Gloves</t>
  </si>
  <si>
    <t>+44 (0) 845-5365-109</t>
  </si>
  <si>
    <t>Fay, Glover and Veum</t>
  </si>
  <si>
    <t>Andrew14@yahoo.com</t>
  </si>
  <si>
    <t>Tasty Soft Soap</t>
  </si>
  <si>
    <t>+44 (0) 078-0176-596</t>
  </si>
  <si>
    <t>Kautzer, Rippin and Wehner</t>
  </si>
  <si>
    <t>Willard_Champlin88@gmail.com</t>
  </si>
  <si>
    <t>Recycled Concrete Shirt</t>
  </si>
  <si>
    <t>+44 (0) 670-3759-711</t>
  </si>
  <si>
    <t>Marc_Auer88@hotmail.com</t>
  </si>
  <si>
    <t>Generic Soft Cheese</t>
  </si>
  <si>
    <t>+44 (0) 846-6912-474</t>
  </si>
  <si>
    <t>Emmerich, Lehner and Beer</t>
  </si>
  <si>
    <t>Katie.Reilly11@gmail.com</t>
  </si>
  <si>
    <t>Katie</t>
  </si>
  <si>
    <t>Fantastic Steel Ball</t>
  </si>
  <si>
    <t>+44 (0) 531-9583-545</t>
  </si>
  <si>
    <t>Beer LLC</t>
  </si>
  <si>
    <t>Lynda9@hotmail.com</t>
  </si>
  <si>
    <t>Ergonomic Wooden Bacon</t>
  </si>
  <si>
    <t>+44 (0) 190-8374-763</t>
  </si>
  <si>
    <t>Keebler Group</t>
  </si>
  <si>
    <t>Cathy12@hotmail.com</t>
  </si>
  <si>
    <t>Cathy</t>
  </si>
  <si>
    <t>Oriental Rubber Computer</t>
  </si>
  <si>
    <t>+44 (0) 208-1653-397</t>
  </si>
  <si>
    <t>Harris Group</t>
  </si>
  <si>
    <t>Neal_Tremblay84@hotmail.com</t>
  </si>
  <si>
    <t>Intelligent Fresh Towels</t>
  </si>
  <si>
    <t>+44 (0) 267-9594-772</t>
  </si>
  <si>
    <t>Cremin LLC</t>
  </si>
  <si>
    <t>Daryl50@hotmail.com</t>
  </si>
  <si>
    <t>Daryl</t>
  </si>
  <si>
    <t>Rustic Bronze Shoes</t>
  </si>
  <si>
    <t>+44 (0) 975-4490-551</t>
  </si>
  <si>
    <t>Gutkowski LLC</t>
  </si>
  <si>
    <t>Thomas8@gmail.com</t>
  </si>
  <si>
    <t>Ergonomic Wooden Chips</t>
  </si>
  <si>
    <t>+44 (0) 744-6347-898</t>
  </si>
  <si>
    <t>Stuart.Pfeffer@yahoo.com</t>
  </si>
  <si>
    <t>Luxurious Bronze Shirt</t>
  </si>
  <si>
    <t>+44 (0) 403-0676-536</t>
  </si>
  <si>
    <t>Lind, Cummerata and Beier</t>
  </si>
  <si>
    <t>Shannon_Jenkins@hotmail.com</t>
  </si>
  <si>
    <t>Shannon</t>
  </si>
  <si>
    <t>Rustic Frozen Ball</t>
  </si>
  <si>
    <t>+44 (0) 202-3421-651</t>
  </si>
  <si>
    <t>Frank.Sauer@hotmail.com</t>
  </si>
  <si>
    <t>Ergonomic Bronze Mouse</t>
  </si>
  <si>
    <t>+44 (0) 395-9660-966</t>
  </si>
  <si>
    <t>Feest and Sons</t>
  </si>
  <si>
    <t>Lucy_Lakin59@yahoo.com</t>
  </si>
  <si>
    <t>Ergonomic Bronze Pants</t>
  </si>
  <si>
    <t>+44 (0) 074-3064-488</t>
  </si>
  <si>
    <t>Veum, Graham and Wyman</t>
  </si>
  <si>
    <t>Ricardo_Jones@hotmail.com</t>
  </si>
  <si>
    <t>Ricardo</t>
  </si>
  <si>
    <t>Awesome Metal Bacon</t>
  </si>
  <si>
    <t>+44 (0) 520-1579-430</t>
  </si>
  <si>
    <t>Pfannerstill Group</t>
  </si>
  <si>
    <t>Lillie_Littel@gmail.com</t>
  </si>
  <si>
    <t>Intelligent Bronze Gloves</t>
  </si>
  <si>
    <t>+44 (0) 192-3204-560</t>
  </si>
  <si>
    <t>Kuvalis and Sons</t>
  </si>
  <si>
    <t>Stuart.Stanton82@gmail.com</t>
  </si>
  <si>
    <t>Stanton</t>
  </si>
  <si>
    <t>Licensed Steel Shirt</t>
  </si>
  <si>
    <t>+44 (0) 955-8828-024</t>
  </si>
  <si>
    <t>Lowe, Okuneva and Franecki</t>
  </si>
  <si>
    <t>Jeremy10@yahoo.com</t>
  </si>
  <si>
    <t>Incredible Wooden Chips</t>
  </si>
  <si>
    <t>+44 (0) 095-7329-240</t>
  </si>
  <si>
    <t>Alberto86@hotmail.com</t>
  </si>
  <si>
    <t>Feeney-Schamberger</t>
  </si>
  <si>
    <t>Alberto</t>
  </si>
  <si>
    <t>Rustic Concrete Ball</t>
  </si>
  <si>
    <t>+44 (0) 675-8816-834</t>
  </si>
  <si>
    <t>Koepp, Grant and Kiehn</t>
  </si>
  <si>
    <t>Bernice.Konopelski@gmail.com</t>
  </si>
  <si>
    <t>Handcrafted Cotton Tuna</t>
  </si>
  <si>
    <t>+44 (0) 392-2103-467</t>
  </si>
  <si>
    <t>Calvin.Funk71@hotmail.com</t>
  </si>
  <si>
    <t>Calvin</t>
  </si>
  <si>
    <t>Generic Wooden Keyboard</t>
  </si>
  <si>
    <t>+44 (0) 615-7649-293</t>
  </si>
  <si>
    <t>Gerhold, Towne and Kutch</t>
  </si>
  <si>
    <t>Terry_Zboncak37@yahoo.com</t>
  </si>
  <si>
    <t>Recycled Rubber Shoes</t>
  </si>
  <si>
    <t>+44 (0) 653-2133-061</t>
  </si>
  <si>
    <t>Lemke, Grimes and Denesik</t>
  </si>
  <si>
    <t>Nadine.Witting@yahoo.com</t>
  </si>
  <si>
    <t>Witting</t>
  </si>
  <si>
    <t>Sleek Concrete Ball</t>
  </si>
  <si>
    <t>+44 (0) 179-6985-079</t>
  </si>
  <si>
    <t>Watsica LLC</t>
  </si>
  <si>
    <t>Laura66@yahoo.com</t>
  </si>
  <si>
    <t>Handcrafted Soft Computer</t>
  </si>
  <si>
    <t>+44 (0) 066-4832-691</t>
  </si>
  <si>
    <t>Martha_Schowalter@gmail.com</t>
  </si>
  <si>
    <t>Licensed Fresh Keyboard</t>
  </si>
  <si>
    <t>+44 (0) 226-9351-856</t>
  </si>
  <si>
    <t>Lehner, Lynch and Gleason</t>
  </si>
  <si>
    <t>Martha45@yahoo.com</t>
  </si>
  <si>
    <t>Bartoletti</t>
  </si>
  <si>
    <t>Modern Wooden Chair</t>
  </si>
  <si>
    <t>+44 (0) 026-9136-275</t>
  </si>
  <si>
    <t>Delia.Cremin@hotmail.com</t>
  </si>
  <si>
    <t>Cremin</t>
  </si>
  <si>
    <t>Delia</t>
  </si>
  <si>
    <t>Electronic Soft Keyboard</t>
  </si>
  <si>
    <t>+44 (0) 961-6758-833</t>
  </si>
  <si>
    <t>Sergio.Okuneva@gmail.com</t>
  </si>
  <si>
    <t>Sergio</t>
  </si>
  <si>
    <t>+44 (0) 572-7190-609</t>
  </si>
  <si>
    <t>Cronin, Schaefer and Pfeffer</t>
  </si>
  <si>
    <t>Krista35@gmail.com</t>
  </si>
  <si>
    <t>Krista</t>
  </si>
  <si>
    <t>Ergonomic Bronze Hat</t>
  </si>
  <si>
    <t>+44 (0) 763-7971-298</t>
  </si>
  <si>
    <t>April_Hermann42@yahoo.com</t>
  </si>
  <si>
    <t>April</t>
  </si>
  <si>
    <t>Gorgeous Cotton Bacon</t>
  </si>
  <si>
    <t>+44 (0) 681-6047-518</t>
  </si>
  <si>
    <t>Klocko, Schuster and Kutch</t>
  </si>
  <si>
    <t>Caroline.Schmidt@gmail.com</t>
  </si>
  <si>
    <t>Caroline</t>
  </si>
  <si>
    <t>+44 (0) 519-1547-533</t>
  </si>
  <si>
    <t>Krystal53@gmail.com</t>
  </si>
  <si>
    <t>Oriental Fresh Towels</t>
  </si>
  <si>
    <t>+44 (0) 158-7402-478</t>
  </si>
  <si>
    <t>Tabitha_Roob24@yahoo.com</t>
  </si>
  <si>
    <t>Recycled Frozen Hat</t>
  </si>
  <si>
    <t>+44 (0) 537-6094-636</t>
  </si>
  <si>
    <t>Wisoky Inc</t>
  </si>
  <si>
    <t>Vernon.Willms88@hotmail.com</t>
  </si>
  <si>
    <t>Electronic Granite Towels</t>
  </si>
  <si>
    <t>+44 (0) 568-9359-538</t>
  </si>
  <si>
    <t>Parker, Kuvalis and Thiel</t>
  </si>
  <si>
    <t>Pearl0@hotmail.com</t>
  </si>
  <si>
    <t>Rustic Fresh Computer</t>
  </si>
  <si>
    <t>+44 (0) 043-0718-017</t>
  </si>
  <si>
    <t>Louise.Schneider31@gmail.com</t>
  </si>
  <si>
    <t>Louise</t>
  </si>
  <si>
    <t>Bespoke Granite Cheese</t>
  </si>
  <si>
    <t>+44 (0) 137-7836-667</t>
  </si>
  <si>
    <t>Corkery, Gleichner and Morissette</t>
  </si>
  <si>
    <t>Lance.Quigley@gmail.com</t>
  </si>
  <si>
    <t>Quigley</t>
  </si>
  <si>
    <t>Lance</t>
  </si>
  <si>
    <t>Bespoke Wooden Pizza</t>
  </si>
  <si>
    <t>+44 (0) 775-5462-025</t>
  </si>
  <si>
    <t>Von, O'Reilly and Wilderman</t>
  </si>
  <si>
    <t>Tracy_Hahn12@yahoo.com</t>
  </si>
  <si>
    <t>Hahn</t>
  </si>
  <si>
    <t>Refined Steel Towels</t>
  </si>
  <si>
    <t>+44 (0) 397-1945-645</t>
  </si>
  <si>
    <t>Stanton Group</t>
  </si>
  <si>
    <t>Christopher.Stark@hotmail.com</t>
  </si>
  <si>
    <t>+44 (0) 165-9691-370</t>
  </si>
  <si>
    <t>Vicky_Collier@gmail.com</t>
  </si>
  <si>
    <t>Vicky</t>
  </si>
  <si>
    <t>Bespoke Frozen Pants</t>
  </si>
  <si>
    <t>+44 (0) 888-2178-098</t>
  </si>
  <si>
    <t>Mayer LLC</t>
  </si>
  <si>
    <t>Eula.Sanford34@gmail.com</t>
  </si>
  <si>
    <t>Small Plastic Bacon</t>
  </si>
  <si>
    <t>+44 (0) 012-3253-592</t>
  </si>
  <si>
    <t>Hickle LLC</t>
  </si>
  <si>
    <t>Virginia9@hotmail.com</t>
  </si>
  <si>
    <t>Kerluke-Goldner</t>
  </si>
  <si>
    <t>Elegant Metal Computer</t>
  </si>
  <si>
    <t>+44 (0) 802-3474-514</t>
  </si>
  <si>
    <t>Nolan Group</t>
  </si>
  <si>
    <t>Mike.Hartmann43@yahoo.com</t>
  </si>
  <si>
    <t>Handmade Metal Bacon</t>
  </si>
  <si>
    <t>+44 (0) 207-5281-772</t>
  </si>
  <si>
    <t>Macejkovic Inc</t>
  </si>
  <si>
    <t>Jessica65@yahoo.com</t>
  </si>
  <si>
    <t>Generic Concrete Sausages</t>
  </si>
  <si>
    <t>+44 (0) 951-2852-078</t>
  </si>
  <si>
    <t>Kevin.Cormier42@gmail.com</t>
  </si>
  <si>
    <t>Kevin</t>
  </si>
  <si>
    <t>Bespoke Plastic Pizza</t>
  </si>
  <si>
    <t>+44 (0) 151-5167-002</t>
  </si>
  <si>
    <t>Hudson LLC</t>
  </si>
  <si>
    <t>Lula_Rath19@yahoo.com</t>
  </si>
  <si>
    <t>Ergonomic Plastic Shirt</t>
  </si>
  <si>
    <t>+44 (0) 346-4446-784</t>
  </si>
  <si>
    <t>O'Reilly LLC</t>
  </si>
  <si>
    <t>Jeannette.Feeney63@gmail.com</t>
  </si>
  <si>
    <t>Feeney</t>
  </si>
  <si>
    <t>Rustic Wooden Car</t>
  </si>
  <si>
    <t>+44 (0) 375-0980-483</t>
  </si>
  <si>
    <t>Jeanette61@yahoo.com</t>
  </si>
  <si>
    <t>Elegant Metal Cheese</t>
  </si>
  <si>
    <t>+44 (0) 939-9124-307</t>
  </si>
  <si>
    <t>Dianne_West@hotmail.com</t>
  </si>
  <si>
    <t>Elegant Cotton Fish</t>
  </si>
  <si>
    <t>+44 (0) 509-5782-301</t>
  </si>
  <si>
    <t>Blick, Leffler and Schuppe</t>
  </si>
  <si>
    <t>Pamela4@hotmail.com</t>
  </si>
  <si>
    <t>Pamela</t>
  </si>
  <si>
    <t>Sleek Plastic Hat</t>
  </si>
  <si>
    <t>+44 (0) 089-6186-607</t>
  </si>
  <si>
    <t>Darrel90@yahoo.com</t>
  </si>
  <si>
    <t>Darrel</t>
  </si>
  <si>
    <t>+44 (0) 764-8717-766</t>
  </si>
  <si>
    <t>Patti_Reilly@yahoo.com</t>
  </si>
  <si>
    <t>+44 (0) 530-3683-706</t>
  </si>
  <si>
    <t>Braun Group</t>
  </si>
  <si>
    <t>Dean77@yahoo.com</t>
  </si>
  <si>
    <t>Modern Steel Shoes</t>
  </si>
  <si>
    <t>+44 (0) 752-6280-151</t>
  </si>
  <si>
    <t>Willms, Muller and Kozey</t>
  </si>
  <si>
    <t>Ronald35@gmail.com</t>
  </si>
  <si>
    <t>Ronald</t>
  </si>
  <si>
    <t>Handcrafted Wooden Cheese</t>
  </si>
  <si>
    <t>+44 (0) 223-2985-939</t>
  </si>
  <si>
    <t>Gary96@gmail.com</t>
  </si>
  <si>
    <t>+44 (0) 772-7997-712</t>
  </si>
  <si>
    <t>Moore Inc</t>
  </si>
  <si>
    <t>Grant97@hotmail.com</t>
  </si>
  <si>
    <t>Tasty Frozen Mouse</t>
  </si>
  <si>
    <t>+44 (0) 550-3981-891</t>
  </si>
  <si>
    <t>Annette_Kuhic19@gmail.com</t>
  </si>
  <si>
    <t>Practical Fresh Fish</t>
  </si>
  <si>
    <t>+44 (0) 074-1262-053</t>
  </si>
  <si>
    <t>Pollich Group</t>
  </si>
  <si>
    <t>Wilbert_Walter35@hotmail.com</t>
  </si>
  <si>
    <t>Gorgeous Granite Hat</t>
  </si>
  <si>
    <t>+44 (0) 650-6535-289</t>
  </si>
  <si>
    <t>Hodkiewicz and Sons</t>
  </si>
  <si>
    <t>Sheila_Lubowitz@hotmail.com</t>
  </si>
  <si>
    <t>Sheila</t>
  </si>
  <si>
    <t>Handcrafted Wooden Chips</t>
  </si>
  <si>
    <t>+44 (0) 593-5796-201</t>
  </si>
  <si>
    <t>Dibbert Group</t>
  </si>
  <si>
    <t>Leonard.Roob87@hotmail.com</t>
  </si>
  <si>
    <t>Tasty Metal Cheese</t>
  </si>
  <si>
    <t>+44 (0) 426-9178-333</t>
  </si>
  <si>
    <t>Mario2@yahoo.com</t>
  </si>
  <si>
    <t>Hackett</t>
  </si>
  <si>
    <t>Mario</t>
  </si>
  <si>
    <t>Tasty Wooden Chicken</t>
  </si>
  <si>
    <t>+44 (0) 274-1254-103</t>
  </si>
  <si>
    <t>Waelchi, Bahringer and Casper</t>
  </si>
  <si>
    <t>Lana_Wintheiser20@hotmail.com</t>
  </si>
  <si>
    <t>Recycled Metal Bacon</t>
  </si>
  <si>
    <t>+44 (0) 123-7641-847</t>
  </si>
  <si>
    <t>Fritsch Group</t>
  </si>
  <si>
    <t>Debbie_Schiller17@hotmail.com</t>
  </si>
  <si>
    <t>Unbranded Cotton Mouse</t>
  </si>
  <si>
    <t>+44 (0) 260-4338-107</t>
  </si>
  <si>
    <t>O'Reilly, Stokes and McLaughlin</t>
  </si>
  <si>
    <t>Joshua90@yahoo.com</t>
  </si>
  <si>
    <t>Morissette</t>
  </si>
  <si>
    <t>Sleek Fresh Gloves</t>
  </si>
  <si>
    <t>+44 (0) 154-9629-370</t>
  </si>
  <si>
    <t>Walsh, Romaguera and Strosin</t>
  </si>
  <si>
    <t>Earnest.McGlynn@yahoo.com</t>
  </si>
  <si>
    <t>Luxurious Frozen Salad</t>
  </si>
  <si>
    <t>+44 (0) 634-9562-668</t>
  </si>
  <si>
    <t>Aufderhar, Ebert and Rath</t>
  </si>
  <si>
    <t>Cedric80@gmail.com</t>
  </si>
  <si>
    <t>Cedric</t>
  </si>
  <si>
    <t>Handmade Metal Sausages</t>
  </si>
  <si>
    <t>+44 (0) 930-6200-603</t>
  </si>
  <si>
    <t>Stephanie.Ankunding@yahoo.com</t>
  </si>
  <si>
    <t>Ankunding</t>
  </si>
  <si>
    <t>Sleek Plastic Salad</t>
  </si>
  <si>
    <t>+44 (0) 123-9884-372</t>
  </si>
  <si>
    <t>Minnie89@gmail.com</t>
  </si>
  <si>
    <t>+44 (0) 805-6397-033</t>
  </si>
  <si>
    <t>Koelpin and Sons</t>
  </si>
  <si>
    <t>Craig.Keeling@hotmail.com</t>
  </si>
  <si>
    <t>Incredible Soft Towels</t>
  </si>
  <si>
    <t>+44 (0) 674-8618-337</t>
  </si>
  <si>
    <t>Frankie_Rippin51@hotmail.com</t>
  </si>
  <si>
    <t>Rippin</t>
  </si>
  <si>
    <t>Bespoke Cotton Chair</t>
  </si>
  <si>
    <t>+44 (0) 924-9459-644</t>
  </si>
  <si>
    <t>Jakubowski, Cummerata and Kassulke</t>
  </si>
  <si>
    <t>Eileen74@yahoo.com</t>
  </si>
  <si>
    <t>Small Soft Sausages</t>
  </si>
  <si>
    <t>+44 (0) 881-4655-451</t>
  </si>
  <si>
    <t>Rosa.Boyle18@hotmail.com</t>
  </si>
  <si>
    <t>Modern Rubber Soap</t>
  </si>
  <si>
    <t>+44 (0) 796-2389-976</t>
  </si>
  <si>
    <t>Runolfsdottir, Pacocha and Wilderman</t>
  </si>
  <si>
    <t>Myron_Konopelski63@hotmail.com</t>
  </si>
  <si>
    <t>Recycled Plastic Mouse</t>
  </si>
  <si>
    <t>+44 (0) 633-3011-971</t>
  </si>
  <si>
    <t>Ruecker, Hills and Schaden</t>
  </si>
  <si>
    <t>George.Jacobi@hotmail.com</t>
  </si>
  <si>
    <t>George</t>
  </si>
  <si>
    <t>Incredible Granite Gloves</t>
  </si>
  <si>
    <t>+44 (0) 717-7707-641</t>
  </si>
  <si>
    <t>Carroll.Donnelly2@hotmail.com</t>
  </si>
  <si>
    <t>Handmade Rubber Car</t>
  </si>
  <si>
    <t>+44 (0) 806-0640-534</t>
  </si>
  <si>
    <t>Sylvester.Kessler54@yahoo.com</t>
  </si>
  <si>
    <t>Kessler</t>
  </si>
  <si>
    <t>Handcrafted Bronze Pants</t>
  </si>
  <si>
    <t>+44 (0) 715-6824-109</t>
  </si>
  <si>
    <t>Reginald.Lakin@gmail.com</t>
  </si>
  <si>
    <t>Electronic Steel Table</t>
  </si>
  <si>
    <t>+44 (0) 991-6885-212</t>
  </si>
  <si>
    <t>Ana.Torp@yahoo.com</t>
  </si>
  <si>
    <t>Fantastic Bronze Chair</t>
  </si>
  <si>
    <t>+44 (0) 580-5375-323</t>
  </si>
  <si>
    <t>Nienow, Morar and Reichert</t>
  </si>
  <si>
    <t>Victor8@yahoo.com</t>
  </si>
  <si>
    <t>Olson</t>
  </si>
  <si>
    <t>Victor</t>
  </si>
  <si>
    <t>Awesome Granite Computer</t>
  </si>
  <si>
    <t>+44 (0) 938-4989-512</t>
  </si>
  <si>
    <t>Marcos79@hotmail.com</t>
  </si>
  <si>
    <t>+44 (0) 279-0618-787</t>
  </si>
  <si>
    <t>Rau Group</t>
  </si>
  <si>
    <t>Josh.Hand40@gmail.com</t>
  </si>
  <si>
    <t>Josh</t>
  </si>
  <si>
    <t>Elegant Granite Chips</t>
  </si>
  <si>
    <t>+44 (0) 315-9233-298</t>
  </si>
  <si>
    <t>King LLC</t>
  </si>
  <si>
    <t>Roland55@gmail.com</t>
  </si>
  <si>
    <t>Handmade Frozen Salad</t>
  </si>
  <si>
    <t>+44 (0) 389-5575-638</t>
  </si>
  <si>
    <t>Santos_Kunze47@yahoo.com</t>
  </si>
  <si>
    <t>Kunze</t>
  </si>
  <si>
    <t>Incredible Frozen Towels</t>
  </si>
  <si>
    <t>+44 (0) 552-4494-617</t>
  </si>
  <si>
    <t>Collins, Balistreri and Senger</t>
  </si>
  <si>
    <t>Betsy_Kub6@hotmail.com</t>
  </si>
  <si>
    <t>Refined Rubber Bike</t>
  </si>
  <si>
    <t>+44 (0) 811-0022-119</t>
  </si>
  <si>
    <t>Crystal_Cummings47@hotmail.com</t>
  </si>
  <si>
    <t>Cummings</t>
  </si>
  <si>
    <t>Crystal</t>
  </si>
  <si>
    <t>Intelligent Metal Salad</t>
  </si>
  <si>
    <t>+44 (0) 935-2028-266</t>
  </si>
  <si>
    <t>Mona.Kerluke46@hotmail.com</t>
  </si>
  <si>
    <t>Mona</t>
  </si>
  <si>
    <t>+44 (0) 380-7691-207</t>
  </si>
  <si>
    <t>Toy, Hagenes and Thompson</t>
  </si>
  <si>
    <t>Shelia_Kuhic@yahoo.com</t>
  </si>
  <si>
    <t>Electronic Cotton Fish</t>
  </si>
  <si>
    <t>+44 (0) 831-5935-467</t>
  </si>
  <si>
    <t>Jackie_Altenwerth@gmail.com</t>
  </si>
  <si>
    <t>Altenwerth</t>
  </si>
  <si>
    <t>Licensed Frozen Tuna</t>
  </si>
  <si>
    <t>+44 (0) 617-9710-493</t>
  </si>
  <si>
    <t>Raymond_Barrows83@gmail.com</t>
  </si>
  <si>
    <t>Raymond</t>
  </si>
  <si>
    <t>Licensed Metal Computer</t>
  </si>
  <si>
    <t>+44 (0) 331-5207-255</t>
  </si>
  <si>
    <t>Josefina79@gmail.com</t>
  </si>
  <si>
    <t>Oriental Cotton Cheese</t>
  </si>
  <si>
    <t>+44 (0) 755-0030-334</t>
  </si>
  <si>
    <t>Gleason Group</t>
  </si>
  <si>
    <t>Elaine.Stroman81@hotmail.com</t>
  </si>
  <si>
    <t>Small Cotton Bacon</t>
  </si>
  <si>
    <t>+44 (0) 190-0183-540</t>
  </si>
  <si>
    <t>Upton Inc</t>
  </si>
  <si>
    <t>Marcella.Feil@yahoo.com</t>
  </si>
  <si>
    <t>Feil</t>
  </si>
  <si>
    <t>Awesome Granite Bike</t>
  </si>
  <si>
    <t>+44 (0) 780-0609-758</t>
  </si>
  <si>
    <t>Ernest32@hotmail.com</t>
  </si>
  <si>
    <t>Dach</t>
  </si>
  <si>
    <t>Electronic Bronze Shirt</t>
  </si>
  <si>
    <t>+44 (0) 547-1639-371</t>
  </si>
  <si>
    <t>Borer, Dickens and Lesch</t>
  </si>
  <si>
    <t>Marie_Champlin-Mraz92@gmail.com</t>
  </si>
  <si>
    <t>Champlin-Mraz</t>
  </si>
  <si>
    <t>Bespoke Metal Chicken</t>
  </si>
  <si>
    <t>+44 (0) 718-5368-137</t>
  </si>
  <si>
    <t>Lynne_Gleichner@yahoo.com</t>
  </si>
  <si>
    <t>Lynne</t>
  </si>
  <si>
    <t>Rustic Fresh Ball</t>
  </si>
  <si>
    <t>+44 (0) 941-6571-847</t>
  </si>
  <si>
    <t>Verna_Walker83@yahoo.com</t>
  </si>
  <si>
    <t>Walker</t>
  </si>
  <si>
    <t>Verna</t>
  </si>
  <si>
    <t>Ergonomic Cotton Keyboard</t>
  </si>
  <si>
    <t>+44 (0) 069-2769-590</t>
  </si>
  <si>
    <t>Sean_Klein@yahoo.com</t>
  </si>
  <si>
    <t>Sean</t>
  </si>
  <si>
    <t>Oriental Metal Bike</t>
  </si>
  <si>
    <t>+44 (0) 942-3379-781</t>
  </si>
  <si>
    <t>Lela_Brakus3@hotmail.com</t>
  </si>
  <si>
    <t>Rustic Metal Table</t>
  </si>
  <si>
    <t>+44 (0) 669-5428-804</t>
  </si>
  <si>
    <t>Lemke Inc</t>
  </si>
  <si>
    <t>Cedric_Harris@yahoo.com</t>
  </si>
  <si>
    <t>+44 (0) 268-5247-762</t>
  </si>
  <si>
    <t>Bailey, Hettinger and Ernser</t>
  </si>
  <si>
    <t>Trevor.Konopelski@yahoo.com</t>
  </si>
  <si>
    <t>Tasty Fresh Hat</t>
  </si>
  <si>
    <t>+44 (0) 895-3394-614</t>
  </si>
  <si>
    <t>Kshlerin, Kub and Walker</t>
  </si>
  <si>
    <t>Willie.Corwin47@yahoo.com</t>
  </si>
  <si>
    <t>Gorgeous Frozen Soap</t>
  </si>
  <si>
    <t>+44 (0) 431-1743-655</t>
  </si>
  <si>
    <t>Noah90@yahoo.com</t>
  </si>
  <si>
    <t>Bespoke Granite Bacon</t>
  </si>
  <si>
    <t>+44 (0) 120-1116-627</t>
  </si>
  <si>
    <t>Gerald.Renner42@gmail.com</t>
  </si>
  <si>
    <t>Luxurious Rubber Fish</t>
  </si>
  <si>
    <t>+44 (0) 846-5454-148</t>
  </si>
  <si>
    <t>Dickens, Kilback and Toy</t>
  </si>
  <si>
    <t>Justin_Jones93@yahoo.com</t>
  </si>
  <si>
    <t>Justin</t>
  </si>
  <si>
    <t>+44 (0) 457-4180-923</t>
  </si>
  <si>
    <t>King and Sons</t>
  </si>
  <si>
    <t>Carla.Ryan@yahoo.com</t>
  </si>
  <si>
    <t>Recycled Cotton Hat</t>
  </si>
  <si>
    <t>+44 (0) 018-9184-592</t>
  </si>
  <si>
    <t>Connelly Group</t>
  </si>
  <si>
    <t>Lori.Feil@yahoo.com</t>
  </si>
  <si>
    <t>Modern Steel Towels</t>
  </si>
  <si>
    <t>+44 (0) 565-4308-224</t>
  </si>
  <si>
    <t>Stark, Lakin and Wiza</t>
  </si>
  <si>
    <t>Krystal_Hessel27@gmail.com</t>
  </si>
  <si>
    <t>Electronic Steel Gloves</t>
  </si>
  <si>
    <t>+44 (0) 690-4139-926</t>
  </si>
  <si>
    <t>Stephen99@yahoo.com</t>
  </si>
  <si>
    <t>Gislason</t>
  </si>
  <si>
    <t>Stephen</t>
  </si>
  <si>
    <t>Incredible Concrete Ball</t>
  </si>
  <si>
    <t>+44 (0) 925-0471-802</t>
  </si>
  <si>
    <t>Grady, Carter and Orn</t>
  </si>
  <si>
    <t>Joyce_Buckridge48@hotmail.com</t>
  </si>
  <si>
    <t>Joyce</t>
  </si>
  <si>
    <t>Luxurious Frozen Towels</t>
  </si>
  <si>
    <t>+44 (0) 602-6762-037</t>
  </si>
  <si>
    <t>Patricia.Goldner@yahoo.com</t>
  </si>
  <si>
    <t>Luxurious Steel Towels</t>
  </si>
  <si>
    <t>+44 (0) 210-4295-480</t>
  </si>
  <si>
    <t>Botsford Inc</t>
  </si>
  <si>
    <t>Ronnie.Quitzon-Keeling54@yahoo.com</t>
  </si>
  <si>
    <t>Quitzon-Keeling</t>
  </si>
  <si>
    <t>Ronnie</t>
  </si>
  <si>
    <t>+44 (0) 853-8330-796</t>
  </si>
  <si>
    <t>Runolfsdottir, Christiansen and Monahan</t>
  </si>
  <si>
    <t>Alicia.DuBuque36@hotmail.com</t>
  </si>
  <si>
    <t>+44 (0) 565-4329-404</t>
  </si>
  <si>
    <t>Chester.Metz95@yahoo.com</t>
  </si>
  <si>
    <t>Generic Soft Shirt</t>
  </si>
  <si>
    <t>+44 (0) 156-9671-719</t>
  </si>
  <si>
    <t>Davis, Crooks and Bergstrom</t>
  </si>
  <si>
    <t>Neil.Anderson96@hotmail.com</t>
  </si>
  <si>
    <t>Awesome Steel Chips</t>
  </si>
  <si>
    <t>+44 (0) 566-9987-797</t>
  </si>
  <si>
    <t>Jerde, McCullough and Bayer</t>
  </si>
  <si>
    <t>Rhonda.Wiegand47@yahoo.com</t>
  </si>
  <si>
    <t>Rhonda</t>
  </si>
  <si>
    <t>Gorgeous Granite Gloves</t>
  </si>
  <si>
    <t>+44 (0) 355-2870-576</t>
  </si>
  <si>
    <t>Joann.Romaguera@gmail.com</t>
  </si>
  <si>
    <t>Small Concrete Pizza</t>
  </si>
  <si>
    <t>+44 (0) 059-2870-485</t>
  </si>
  <si>
    <t>Catherine.Zemlak3@yahoo.com</t>
  </si>
  <si>
    <t>Practical Steel Shoes</t>
  </si>
  <si>
    <t>+44 (0) 133-1465-314</t>
  </si>
  <si>
    <t>Kiehn, Koch and Dicki</t>
  </si>
  <si>
    <t>Juan41@yahoo.com</t>
  </si>
  <si>
    <t>Fantastic Fresh Tuna</t>
  </si>
  <si>
    <t>+44 (0) 039-2332-808</t>
  </si>
  <si>
    <t>Doyle, Franey and Sanford</t>
  </si>
  <si>
    <t>Hattie_Osinski@gmail.com</t>
  </si>
  <si>
    <t>Bespoke Plastic Chips</t>
  </si>
  <si>
    <t>+44 (0) 663-2353-626</t>
  </si>
  <si>
    <t>Hammes, Abernathy and DuBuque</t>
  </si>
  <si>
    <t>Jane89@gmail.com</t>
  </si>
  <si>
    <t>Oriental Frozen Soap</t>
  </si>
  <si>
    <t>+44 (0) 750-9576-925</t>
  </si>
  <si>
    <t>Donald_Mayer@gmail.com</t>
  </si>
  <si>
    <t>Generic Bronze Fish</t>
  </si>
  <si>
    <t>+44 (0) 030-1775-313</t>
  </si>
  <si>
    <t>Rath and Sons</t>
  </si>
  <si>
    <t>Janice.Spencer@hotmail.com</t>
  </si>
  <si>
    <t>Licensed Concrete Soap</t>
  </si>
  <si>
    <t>+44 (0) 435-3945-192</t>
  </si>
  <si>
    <t>Pat.Abernathy56@hotmail.com</t>
  </si>
  <si>
    <t>Abernathy</t>
  </si>
  <si>
    <t>Intelligent Plastic Bike</t>
  </si>
  <si>
    <t>+44 (0) 349-5937-559</t>
  </si>
  <si>
    <t>Kub and Sons</t>
  </si>
  <si>
    <t>Florence_Champlin@gmail.com</t>
  </si>
  <si>
    <t>+44 (0) 933-4869-658</t>
  </si>
  <si>
    <t>Mildred.Bartell85@gmail.com</t>
  </si>
  <si>
    <t>Bartell</t>
  </si>
  <si>
    <t>Mildred</t>
  </si>
  <si>
    <t>Luxurious Granite Soap</t>
  </si>
  <si>
    <t>+44 (0) 841-9273-279</t>
  </si>
  <si>
    <t>Wilson_Moen@gmail.com</t>
  </si>
  <si>
    <t>Awesome Soft Towels</t>
  </si>
  <si>
    <t>+44 (0) 012-7676-366</t>
  </si>
  <si>
    <t>Karl_Legros@hotmail.com</t>
  </si>
  <si>
    <t>Karl</t>
  </si>
  <si>
    <t>Unbranded Plastic Fish</t>
  </si>
  <si>
    <t>+44 (0) 501-8891-864</t>
  </si>
  <si>
    <t>McDermott, Lueilwitz and Schinner</t>
  </si>
  <si>
    <t>Sarah.Jenkins76@hotmail.com</t>
  </si>
  <si>
    <t>Sarah</t>
  </si>
  <si>
    <t>Rustic Metal Chicken</t>
  </si>
  <si>
    <t>+44 (0) 297-3507-297</t>
  </si>
  <si>
    <t>Dickens and Sons</t>
  </si>
  <si>
    <t>Gilbert.Rippin-Hickle@hotmail.com</t>
  </si>
  <si>
    <t>Rippin-Hickle</t>
  </si>
  <si>
    <t>Gilbert</t>
  </si>
  <si>
    <t>Gorgeous Soft Salad</t>
  </si>
  <si>
    <t>+44 (0) 703-6790-651</t>
  </si>
  <si>
    <t>Rosemary.Hegmann94@hotmail.com</t>
  </si>
  <si>
    <t>Hegmann</t>
  </si>
  <si>
    <t>Intelligent Metal Keyboard</t>
  </si>
  <si>
    <t>+44 (0) 208-2183-794</t>
  </si>
  <si>
    <t>Larson LLC</t>
  </si>
  <si>
    <t>Robin.Nolan@gmail.com</t>
  </si>
  <si>
    <t>Nolan</t>
  </si>
  <si>
    <t>Fantastic Wooden Chicken</t>
  </si>
  <si>
    <t>+44 (0) 572-5722-371</t>
  </si>
  <si>
    <t>Dean.Quitzon11@yahoo.com</t>
  </si>
  <si>
    <t>Tasty Metal Pizza</t>
  </si>
  <si>
    <t>+44 (0) 926-8615-728</t>
  </si>
  <si>
    <t>Cummerata, Zieme and Deckow</t>
  </si>
  <si>
    <t>Michael.Cartwright@gmail.com</t>
  </si>
  <si>
    <t>Recycled Bronze Table</t>
  </si>
  <si>
    <t>+44 (0) 315-2244-884</t>
  </si>
  <si>
    <t>Abernathy, Bauch and Yost</t>
  </si>
  <si>
    <t>Carla41@gmail.com</t>
  </si>
  <si>
    <t>Recycled Steel Salad</t>
  </si>
  <si>
    <t>+44 (0) 284-4674-723</t>
  </si>
  <si>
    <t>Lubowitz Group</t>
  </si>
  <si>
    <t>Vanessa_Kuhn@hotmail.com</t>
  </si>
  <si>
    <t>Bespoke Granite Mouse</t>
  </si>
  <si>
    <t>+44 (0) 898-1822-924</t>
  </si>
  <si>
    <t>Reichel, O'Kon and Brown</t>
  </si>
  <si>
    <t>Camille84@gmail.com</t>
  </si>
  <si>
    <t>Camille</t>
  </si>
  <si>
    <t>Unbranded Granite Computer</t>
  </si>
  <si>
    <t>+44 (0) 252-9537-185</t>
  </si>
  <si>
    <t>Matthew77@hotmail.com</t>
  </si>
  <si>
    <t>Stracke</t>
  </si>
  <si>
    <t>Bespoke Fresh Computer</t>
  </si>
  <si>
    <t>+44 (0) 783-9034-459</t>
  </si>
  <si>
    <t>Batz Inc</t>
  </si>
  <si>
    <t>Johnnie.Howe48@gmail.com</t>
  </si>
  <si>
    <t>Elegant Cotton Car</t>
  </si>
  <si>
    <t>+44 (0) 623-8614-870</t>
  </si>
  <si>
    <t>Kuhlman, Funk and Bergstrom</t>
  </si>
  <si>
    <t>Ana.Green@gmail.com</t>
  </si>
  <si>
    <t>Gorgeous Granite Fish</t>
  </si>
  <si>
    <t>+44 (0) 998-7555-740</t>
  </si>
  <si>
    <t>Hubert_Cruickshank@yahoo.com</t>
  </si>
  <si>
    <t>Handmade Fresh Table</t>
  </si>
  <si>
    <t>+44 (0) 361-9627-148</t>
  </si>
  <si>
    <t>Cummerata, Leffler and Fisher</t>
  </si>
  <si>
    <t>Winifred.Kling@hotmail.com</t>
  </si>
  <si>
    <t>Kling</t>
  </si>
  <si>
    <t>Winifred</t>
  </si>
  <si>
    <t>+44 (0) 823-7736-196</t>
  </si>
  <si>
    <t>Laurence.Heidenreich@yahoo.com</t>
  </si>
  <si>
    <t>Laurence</t>
  </si>
  <si>
    <t>Fantastic Wooden Shirt</t>
  </si>
  <si>
    <t>+44 (0) 285-4401-276</t>
  </si>
  <si>
    <t>Langosh LLC</t>
  </si>
  <si>
    <t>Anthony4@yahoo.com</t>
  </si>
  <si>
    <t>Handcrafted Plastic Computer</t>
  </si>
  <si>
    <t>+44 (0) 771-0981-619</t>
  </si>
  <si>
    <t>O'Conner, Bode and Brekke</t>
  </si>
  <si>
    <t>Andrew_Fritsch@gmail.com</t>
  </si>
  <si>
    <t>Fritsch</t>
  </si>
  <si>
    <t>Generic Wooden Ball</t>
  </si>
  <si>
    <t>+44 (0) 107-8279-182</t>
  </si>
  <si>
    <t>Doyle, Conroy and Haley</t>
  </si>
  <si>
    <t>Sandra48@gmail.com</t>
  </si>
  <si>
    <t>Practical Rubber Car</t>
  </si>
  <si>
    <t>+44 (0) 023-5381-217</t>
  </si>
  <si>
    <t>Kassulke LLC</t>
  </si>
  <si>
    <t>Johnny.Bernier99@gmail.com</t>
  </si>
  <si>
    <t>Johnny</t>
  </si>
  <si>
    <t>Luxurious Fresh Fish</t>
  </si>
  <si>
    <t>+44 (0) 359-0842-157</t>
  </si>
  <si>
    <t>Dickens Inc</t>
  </si>
  <si>
    <t>Melinda_Thiel@yahoo.com</t>
  </si>
  <si>
    <t>Refined Plastic Car</t>
  </si>
  <si>
    <t>+44 (0) 841-8204-374</t>
  </si>
  <si>
    <t>Stehr, O'Keefe and Rolfson</t>
  </si>
  <si>
    <t>Jacob.Bosco@hotmail.com</t>
  </si>
  <si>
    <t>Recycled Fresh Chair</t>
  </si>
  <si>
    <t>+44 (0) 090-1103-324</t>
  </si>
  <si>
    <t>Angelo_Cronin@yahoo.com</t>
  </si>
  <si>
    <t>Angelo</t>
  </si>
  <si>
    <t>Elegant Frozen Mouse</t>
  </si>
  <si>
    <t>+44 (0) 324-8771-109</t>
  </si>
  <si>
    <t>Kristopher_Fisher@gmail.com</t>
  </si>
  <si>
    <t>Elegant Granite Shirt</t>
  </si>
  <si>
    <t>+44 (0) 915-1402-467</t>
  </si>
  <si>
    <t>Lillian.Kihn6@hotmail.com</t>
  </si>
  <si>
    <t>Oriental Concrete Cheese</t>
  </si>
  <si>
    <t>+44 (0) 574-3441-167</t>
  </si>
  <si>
    <t>Schroeder, Torphy and Dickens</t>
  </si>
  <si>
    <t>Beulah.Welch@yahoo.com</t>
  </si>
  <si>
    <t>Beulah</t>
  </si>
  <si>
    <t>Fantastic Granite Towels</t>
  </si>
  <si>
    <t>+44 (0) 728-0874-142</t>
  </si>
  <si>
    <t>Roob, Wilderman and Krajcik</t>
  </si>
  <si>
    <t>Vicky56@yahoo.com</t>
  </si>
  <si>
    <t>Licensed Soft Fish</t>
  </si>
  <si>
    <t>+44 (0) 723-2166-437</t>
  </si>
  <si>
    <t>O'Keefe and Sons</t>
  </si>
  <si>
    <t>Gwendolyn_Kohler@yahoo.com</t>
  </si>
  <si>
    <t>Gwendolyn</t>
  </si>
  <si>
    <t>+44 (0) 553-4451-030</t>
  </si>
  <si>
    <t>Lorraine.Cole-Gibson8@yahoo.com</t>
  </si>
  <si>
    <t>Cole-Gibson</t>
  </si>
  <si>
    <t>Lorraine</t>
  </si>
  <si>
    <t>Unbranded Rubber Chicken</t>
  </si>
  <si>
    <t>+44 (0) 393-0960-817</t>
  </si>
  <si>
    <t>Jenkins, Swaniawski and Bergstrom</t>
  </si>
  <si>
    <t>Eva.Glover82@yahoo.com</t>
  </si>
  <si>
    <t>Glover</t>
  </si>
  <si>
    <t>Eva</t>
  </si>
  <si>
    <t>Rustic Cotton Gloves</t>
  </si>
  <si>
    <t>+44 (0) 575-5543-878</t>
  </si>
  <si>
    <t>Courtney_Christiansen90@hotmail.com</t>
  </si>
  <si>
    <t>Courtney</t>
  </si>
  <si>
    <t>Awesome Rubber Bacon</t>
  </si>
  <si>
    <t>+44 (0) 595-8441-805</t>
  </si>
  <si>
    <t>Shanahan, Mills and Volkman</t>
  </si>
  <si>
    <t>Tom.Conroy49@yahoo.com</t>
  </si>
  <si>
    <t>Tom</t>
  </si>
  <si>
    <t>Handmade Wooden Cheese</t>
  </si>
  <si>
    <t>+44 (0) 983-1071-544</t>
  </si>
  <si>
    <t>Hackett Inc</t>
  </si>
  <si>
    <t>Sharon_Mayer69@gmail.com</t>
  </si>
  <si>
    <t>Sharon</t>
  </si>
  <si>
    <t>Rustic Cotton Computer</t>
  </si>
  <si>
    <t>+44 (0) 171-4071-917</t>
  </si>
  <si>
    <t>Brekke and Sons</t>
  </si>
  <si>
    <t>Maureen.Davis@yahoo.com</t>
  </si>
  <si>
    <t>Maureen</t>
  </si>
  <si>
    <t>Sleek Plastic Cheese</t>
  </si>
  <si>
    <t>+44 (0) 670-2706-594</t>
  </si>
  <si>
    <t>Brad10@hotmail.com</t>
  </si>
  <si>
    <t>Jast</t>
  </si>
  <si>
    <t>Brad</t>
  </si>
  <si>
    <t>+44 (0) 650-7948-109</t>
  </si>
  <si>
    <t>Bailey Group</t>
  </si>
  <si>
    <t>Loren90@gmail.com</t>
  </si>
  <si>
    <t>Elegant Plastic Pizza</t>
  </si>
  <si>
    <t>+44 (0) 138-6023-795</t>
  </si>
  <si>
    <t>McLaughlin, Jerde and Hayes</t>
  </si>
  <si>
    <t>Shelley_Shanahan52@gmail.com</t>
  </si>
  <si>
    <t>Unbranded Plastic Gloves</t>
  </si>
  <si>
    <t>+44 (0) 930-8831-196</t>
  </si>
  <si>
    <t>Lana52@gmail.com</t>
  </si>
  <si>
    <t>Tasty Plastic Chips</t>
  </si>
  <si>
    <t>+44 (0) 778-2868-798</t>
  </si>
  <si>
    <t>Velma_Spinka@gmail.com</t>
  </si>
  <si>
    <t>Velma</t>
  </si>
  <si>
    <t>Sleek Frozen Cheese</t>
  </si>
  <si>
    <t>+44 (0) 229-0718-190</t>
  </si>
  <si>
    <t>White and Sons</t>
  </si>
  <si>
    <t>Derek79@hotmail.com</t>
  </si>
  <si>
    <t>Derek</t>
  </si>
  <si>
    <t>Licensed Frozen Pants</t>
  </si>
  <si>
    <t>+44 (0) 803-5414-224</t>
  </si>
  <si>
    <t>Herman21@hotmail.com</t>
  </si>
  <si>
    <t>Goodwin</t>
  </si>
  <si>
    <t>Handcrafted Steel Car</t>
  </si>
  <si>
    <t>+44 (0) 806-5443-311</t>
  </si>
  <si>
    <t>Kohler Group</t>
  </si>
  <si>
    <t>Joe.Treutel50@yahoo.com</t>
  </si>
  <si>
    <t>Joe</t>
  </si>
  <si>
    <t>+44 (0) 953-5867-870</t>
  </si>
  <si>
    <t>Denesik LLC</t>
  </si>
  <si>
    <t>Ollie.Homenick83@hotmail.com</t>
  </si>
  <si>
    <t>Sleek Steel Cheese</t>
  </si>
  <si>
    <t>+44 (0) 276-0785-887</t>
  </si>
  <si>
    <t>Tanya13@gmail.com</t>
  </si>
  <si>
    <t>Walter-Tromp</t>
  </si>
  <si>
    <t>Tanya</t>
  </si>
  <si>
    <t>Generic Metal Pizza</t>
  </si>
  <si>
    <t>+44 (0) 313-8807-552</t>
  </si>
  <si>
    <t>Orlando24@gmail.com</t>
  </si>
  <si>
    <t>Unbranded Plastic Chips</t>
  </si>
  <si>
    <t>+44 (0) 782-0152-997</t>
  </si>
  <si>
    <t>Pagac Group</t>
  </si>
  <si>
    <t>Roderick8@gmail.com</t>
  </si>
  <si>
    <t>Luxurious Granite Mouse</t>
  </si>
  <si>
    <t>+44 (0) 179-4650-135</t>
  </si>
  <si>
    <t>Alejandro.Frami@yahoo.com</t>
  </si>
  <si>
    <t>Frami</t>
  </si>
  <si>
    <t>Recycled Cotton Bike</t>
  </si>
  <si>
    <t>+44 (0) 318-6846-565</t>
  </si>
  <si>
    <t>Lana78@hotmail.com</t>
  </si>
  <si>
    <t>Unbranded Cotton Chicken</t>
  </si>
  <si>
    <t>+44 (0) 997-8900-171</t>
  </si>
  <si>
    <t>Pfeffer, Heaney and Feil</t>
  </si>
  <si>
    <t>Rose60@yahoo.com</t>
  </si>
  <si>
    <t>Rose</t>
  </si>
  <si>
    <t>Modern Frozen Fish</t>
  </si>
  <si>
    <t>+44 (0) 917-1028-219</t>
  </si>
  <si>
    <t>Jan_Lueilwitz@gmail.com</t>
  </si>
  <si>
    <t>Modern Granite Shoes</t>
  </si>
  <si>
    <t>+44 (0) 953-6876-481</t>
  </si>
  <si>
    <t>Medhurst and Sons</t>
  </si>
  <si>
    <t>Alfred64@hotmail.com</t>
  </si>
  <si>
    <t>Greenfelder-Hauck</t>
  </si>
  <si>
    <t>Alfred</t>
  </si>
  <si>
    <t>Electronic Plastic Table</t>
  </si>
  <si>
    <t>+44 (0) 257-5490-535</t>
  </si>
  <si>
    <t>Leffler, Botsford and Konopelski</t>
  </si>
  <si>
    <t>Geraldine18@hotmail.com</t>
  </si>
  <si>
    <t>Bespoke Bronze Chips</t>
  </si>
  <si>
    <t>+44 (0) 324-3992-527</t>
  </si>
  <si>
    <t>Juanita_Rice87@gmail.com</t>
  </si>
  <si>
    <t>Juanita</t>
  </si>
  <si>
    <t>Fantastic Plastic Cheese</t>
  </si>
  <si>
    <t>+44 (0) 625-8509-314</t>
  </si>
  <si>
    <t>Nicolas, Kirlin and Veum</t>
  </si>
  <si>
    <t>Andy_Powlowski@hotmail.com</t>
  </si>
  <si>
    <t>Luxurious Cotton Tuna</t>
  </si>
  <si>
    <t>+44 (0) 459-0665-265</t>
  </si>
  <si>
    <t>Murray, Sipes and Marks</t>
  </si>
  <si>
    <t>Laverne0@gmail.com</t>
  </si>
  <si>
    <t>+44 (0) 517-0725-860</t>
  </si>
  <si>
    <t>Gibson, Schaefer and Doyle</t>
  </si>
  <si>
    <t>Nellie.Schneider@hotmail.com</t>
  </si>
  <si>
    <t>Recycled Bronze Chips</t>
  </si>
  <si>
    <t>+44 (0) 804-8880-424</t>
  </si>
  <si>
    <t>Pearl.Schultz@hotmail.com</t>
  </si>
  <si>
    <t>Electronic Metal Shirt</t>
  </si>
  <si>
    <t>+44 (0) 281-1207-284</t>
  </si>
  <si>
    <t>Crooks, Koelpin and Cruickshank</t>
  </si>
  <si>
    <t>Clifford83@gmail.com</t>
  </si>
  <si>
    <t>Clifford</t>
  </si>
  <si>
    <t>Bespoke Concrete Gloves</t>
  </si>
  <si>
    <t>+44 (0) 977-7804-427</t>
  </si>
  <si>
    <t>Juan96@hotmail.com</t>
  </si>
  <si>
    <t>Ernser</t>
  </si>
  <si>
    <t>Luxurious Plastic Table</t>
  </si>
  <si>
    <t>+44 (0) 961-8032-944</t>
  </si>
  <si>
    <t>Mae49@yahoo.com</t>
  </si>
  <si>
    <t>Mae</t>
  </si>
  <si>
    <t>Modern Frozen Shoes</t>
  </si>
  <si>
    <t>+44 (0) 651-7194-757</t>
  </si>
  <si>
    <t>Floyd_OKeefe@hotmail.com</t>
  </si>
  <si>
    <t>O'Keefe</t>
  </si>
  <si>
    <t>Gorgeous Bronze Shirt</t>
  </si>
  <si>
    <t>+44 (0) 856-3217-105</t>
  </si>
  <si>
    <t>Rolfson, Gerlach and Trantow</t>
  </si>
  <si>
    <t>Kristina.Wyman@gmail.com</t>
  </si>
  <si>
    <t>Kristina</t>
  </si>
  <si>
    <t>Unbranded Soft Pants</t>
  </si>
  <si>
    <t>+44 (0) 479-4299-354</t>
  </si>
  <si>
    <t>Johanna5@yahoo.com</t>
  </si>
  <si>
    <t>Johanna</t>
  </si>
  <si>
    <t>Sleek Metal Shirt</t>
  </si>
  <si>
    <t>+44 (0) 731-9967-656</t>
  </si>
  <si>
    <t>Denesik, Schamberger and Okuneva</t>
  </si>
  <si>
    <t>Jonathon99@gmail.com</t>
  </si>
  <si>
    <t>Handcrafted Concrete Fish</t>
  </si>
  <si>
    <t>+44 (0) 228-8782-929</t>
  </si>
  <si>
    <t>Lind, Konopelski and Heidenreich</t>
  </si>
  <si>
    <t>Georgia.Becker54@yahoo.com</t>
  </si>
  <si>
    <t>Generic Steel Shirt</t>
  </si>
  <si>
    <t>+44 (0) 361-0793-951</t>
  </si>
  <si>
    <t>Francisco43@hotmail.com</t>
  </si>
  <si>
    <t>Francisco</t>
  </si>
  <si>
    <t>Generic Wooden Hat</t>
  </si>
  <si>
    <t>+44 (0) 586-4628-731</t>
  </si>
  <si>
    <t>Kris, Lynch and Huels</t>
  </si>
  <si>
    <t>Wanda.Rosenbaum@hotmail.com</t>
  </si>
  <si>
    <t>+44 (0) 720-0986-354</t>
  </si>
  <si>
    <t>Gibson, Hilpert and Walter</t>
  </si>
  <si>
    <t>Luke_Raynor@yahoo.com</t>
  </si>
  <si>
    <t>Raynor</t>
  </si>
  <si>
    <t>Generic Granite Ball</t>
  </si>
  <si>
    <t>+44 (0) 471-8441-531</t>
  </si>
  <si>
    <t>Josefina83@yahoo.com</t>
  </si>
  <si>
    <t>Modern Concrete Chicken</t>
  </si>
  <si>
    <t>+44 (0) 056-0638-368</t>
  </si>
  <si>
    <t>Estelle_Mayert@yahoo.com</t>
  </si>
  <si>
    <t>Estelle</t>
  </si>
  <si>
    <t>Unbranded Soft Chicken</t>
  </si>
  <si>
    <t>+44 (0) 932-0930-802</t>
  </si>
  <si>
    <t>Brown, Windler and Langworth</t>
  </si>
  <si>
    <t>Joyce50@hotmail.com</t>
  </si>
  <si>
    <t>Fahey</t>
  </si>
  <si>
    <t>+44 (0) 899-1518-885</t>
  </si>
  <si>
    <t>Cedric16@gmail.com</t>
  </si>
  <si>
    <t>Generic Rubber Car</t>
  </si>
  <si>
    <t>+44 (0) 236-5028-784</t>
  </si>
  <si>
    <t>Harvey, Kuvalis and Zieme</t>
  </si>
  <si>
    <t>Wilbert_Glover@yahoo.com</t>
  </si>
  <si>
    <t>Elegant Rubber Salad</t>
  </si>
  <si>
    <t>+44 (0) 080-5702-784</t>
  </si>
  <si>
    <t>Susie_Swaniawski63@yahoo.com</t>
  </si>
  <si>
    <t>Swaniawski</t>
  </si>
  <si>
    <t>Susie</t>
  </si>
  <si>
    <t>Gorgeous Fresh Chair</t>
  </si>
  <si>
    <t>+44 (0) 173-0731-358</t>
  </si>
  <si>
    <t>Sherri.Dooley@yahoo.com</t>
  </si>
  <si>
    <t>Elegant Plastic Keyboard</t>
  </si>
  <si>
    <t>+44 (0) 897-9585-032</t>
  </si>
  <si>
    <t>Larson, McCullough and Lemke</t>
  </si>
  <si>
    <t>Elisa16@yahoo.com</t>
  </si>
  <si>
    <t>Generic Plastic Towels</t>
  </si>
  <si>
    <t>+44 (0) 345-7373-188</t>
  </si>
  <si>
    <t>Roob, Boyle and Ortiz</t>
  </si>
  <si>
    <t>Randal_Fay@yahoo.com</t>
  </si>
  <si>
    <t>Fay</t>
  </si>
  <si>
    <t>Randal</t>
  </si>
  <si>
    <t>Bespoke Metal Salad</t>
  </si>
  <si>
    <t>+44 (0) 994-2803-254</t>
  </si>
  <si>
    <t>Rau, Hartmann and Senger</t>
  </si>
  <si>
    <t>Morris.Thompson27@yahoo.com</t>
  </si>
  <si>
    <t>Morris</t>
  </si>
  <si>
    <t>Refined Metal Shirt</t>
  </si>
  <si>
    <t>+44 (0) 761-9542-771</t>
  </si>
  <si>
    <t>Tomas15@hotmail.com</t>
  </si>
  <si>
    <t>Intelligent Wooden Chair</t>
  </si>
  <si>
    <t>+44 (0) 710-9080-790</t>
  </si>
  <si>
    <t>Botsford, Berge and Weissnat</t>
  </si>
  <si>
    <t>Jodi.Homenick68@hotmail.com</t>
  </si>
  <si>
    <t>Handcrafted Concrete Chips</t>
  </si>
  <si>
    <t>+44 (0) 359-0032-083</t>
  </si>
  <si>
    <t>Braun, Goodwin and Grant</t>
  </si>
  <si>
    <t>Herbert.Larkin67@gmail.com</t>
  </si>
  <si>
    <t>Larkin</t>
  </si>
  <si>
    <t>Herbert</t>
  </si>
  <si>
    <t>+44 (0) 583-3450-940</t>
  </si>
  <si>
    <t>Kassulke and Sons</t>
  </si>
  <si>
    <t>Shaun.McLaughlin@hotmail.com</t>
  </si>
  <si>
    <t>Shaun</t>
  </si>
  <si>
    <t>Rustic Wooden Soap</t>
  </si>
  <si>
    <t>+44 (0) 539-7457-095</t>
  </si>
  <si>
    <t>Shields Inc</t>
  </si>
  <si>
    <t>Vernon_Lehner82@hotmail.com</t>
  </si>
  <si>
    <t>Refined Frozen Hat</t>
  </si>
  <si>
    <t>+44 (0) 462-0856-583</t>
  </si>
  <si>
    <t>Shields, Brekke and Kris</t>
  </si>
  <si>
    <t>Philip_Rohan28@yahoo.com</t>
  </si>
  <si>
    <t>Philip</t>
  </si>
  <si>
    <t>Incredible Bronze Tuna</t>
  </si>
  <si>
    <t>+44 (0) 963-5950-793</t>
  </si>
  <si>
    <t>Mueller, Cormier and Parker</t>
  </si>
  <si>
    <t>Johnnie_Kiehn76@hotmail.com</t>
  </si>
  <si>
    <t>Refined Cotton Fish</t>
  </si>
  <si>
    <t>+44 (0) 160-0401-325</t>
  </si>
  <si>
    <t>Roman33@gmail.com</t>
  </si>
  <si>
    <t>Roman</t>
  </si>
  <si>
    <t>Oriental Wooden Pizza</t>
  </si>
  <si>
    <t>+44 (0) 994-8552-315</t>
  </si>
  <si>
    <t>Gregory.King@hotmail.com</t>
  </si>
  <si>
    <t>King</t>
  </si>
  <si>
    <t>+44 (0) 081-0324-762</t>
  </si>
  <si>
    <t>Sylvia_Runolfsdottir@yahoo.com</t>
  </si>
  <si>
    <t>Sylvia</t>
  </si>
  <si>
    <t>Unbranded Granite Bacon</t>
  </si>
  <si>
    <t>+44 (0) 876-1062-356</t>
  </si>
  <si>
    <t>Hirthe, Bayer and Gutmann</t>
  </si>
  <si>
    <t>Shawn.Yost91@yahoo.com</t>
  </si>
  <si>
    <t>Yost</t>
  </si>
  <si>
    <t>Shawn</t>
  </si>
  <si>
    <t>+44 (0) 931-8661-485</t>
  </si>
  <si>
    <t>Berge Inc</t>
  </si>
  <si>
    <t>Glen64@gmail.com</t>
  </si>
  <si>
    <t>Glen</t>
  </si>
  <si>
    <t>Ergonomic Bronze Ball</t>
  </si>
  <si>
    <t>+44 (0) 021-4417-991</t>
  </si>
  <si>
    <t>Schaden, Fritsch and Graham</t>
  </si>
  <si>
    <t>Myra_Reichert-Torp@yahoo.com</t>
  </si>
  <si>
    <t>Reichert-Torp</t>
  </si>
  <si>
    <t>Rustic Soft Shirt</t>
  </si>
  <si>
    <t>+44 (0) 389-9890-904</t>
  </si>
  <si>
    <t>D'Amore and Sons</t>
  </si>
  <si>
    <t>Kathryn_Wehner@yahoo.com</t>
  </si>
  <si>
    <t>Kathryn</t>
  </si>
  <si>
    <t>Oriental Fresh Shoes</t>
  </si>
  <si>
    <t>+44 (0) 416-3803-867</t>
  </si>
  <si>
    <t>Koch, Cassin and Kertzmann</t>
  </si>
  <si>
    <t>Margarita_Boehm@gmail.com</t>
  </si>
  <si>
    <t>Unbranded Frozen Shirt</t>
  </si>
  <si>
    <t>+44 (0) 803-6000-455</t>
  </si>
  <si>
    <t>Howell, Huel and Leannon</t>
  </si>
  <si>
    <t>Conrad59@hotmail.com</t>
  </si>
  <si>
    <t>Rustic Soft Shoes</t>
  </si>
  <si>
    <t>+44 (0) 583-7737-677</t>
  </si>
  <si>
    <t>Martha.Roob@gmail.com</t>
  </si>
  <si>
    <t>Rustic Soft Keyboard</t>
  </si>
  <si>
    <t>+44 (0) 256-3185-612</t>
  </si>
  <si>
    <t>Feeney, O'Kon and Lockman</t>
  </si>
  <si>
    <t>Priscilla37@gmail.com</t>
  </si>
  <si>
    <t>Awesome Bronze Salad</t>
  </si>
  <si>
    <t>+44 (0) 358-3565-973</t>
  </si>
  <si>
    <t>Jon_Fay@gmail.com</t>
  </si>
  <si>
    <t>Jon</t>
  </si>
  <si>
    <t>Incredible Cotton Computer</t>
  </si>
  <si>
    <t>+44 (0) 268-5358-868</t>
  </si>
  <si>
    <t>Kellie.Yundt@gmail.com</t>
  </si>
  <si>
    <t>Kellie</t>
  </si>
  <si>
    <t>Unbranded Steel Chicken</t>
  </si>
  <si>
    <t>+44 (0) 500-8157-752</t>
  </si>
  <si>
    <t>Duane_Hahn29@yahoo.com</t>
  </si>
  <si>
    <t>Intelligent Rubber Car</t>
  </si>
  <si>
    <t>+44 (0) 256-7367-642</t>
  </si>
  <si>
    <t>Blanca83@hotmail.com</t>
  </si>
  <si>
    <t>Blanca</t>
  </si>
  <si>
    <t>Handmade Wooden Tuna</t>
  </si>
  <si>
    <t>+44 (0) 403-5443-741</t>
  </si>
  <si>
    <t>Todd.Morissette22@yahoo.com</t>
  </si>
  <si>
    <t>Small Steel Bike</t>
  </si>
  <si>
    <t>+44 (0) 626-9346-199</t>
  </si>
  <si>
    <t>Funk, Kunde and Shanahan</t>
  </si>
  <si>
    <t>Sean_Bosco-Gerlach82@hotmail.com</t>
  </si>
  <si>
    <t>Bosco-Gerlach</t>
  </si>
  <si>
    <t>Fantastic Cotton Keyboard</t>
  </si>
  <si>
    <t>+44 (0) 905-5896-434</t>
  </si>
  <si>
    <t>Yundt, Stoltenberg and Beahan</t>
  </si>
  <si>
    <t>Marcus72@yahoo.com</t>
  </si>
  <si>
    <t>Marcus</t>
  </si>
  <si>
    <t>Gorgeous Steel Table</t>
  </si>
  <si>
    <t>+44 (0) 047-0498-866</t>
  </si>
  <si>
    <t>Dickinson and Sons</t>
  </si>
  <si>
    <t>Kent_Leffler48@hotmail.com</t>
  </si>
  <si>
    <t>Kent</t>
  </si>
  <si>
    <t>Elegant Fresh Table</t>
  </si>
  <si>
    <t>+44 (0) 590-3324-180</t>
  </si>
  <si>
    <t>Kemmer and Sons</t>
  </si>
  <si>
    <t>Sandra99@hotmail.com</t>
  </si>
  <si>
    <t>Bauch</t>
  </si>
  <si>
    <t>Rustic Plastic Pants</t>
  </si>
  <si>
    <t>+44 (0) 760-4414-125</t>
  </si>
  <si>
    <t>Nina.Dare93@gmail.com</t>
  </si>
  <si>
    <t>Nina</t>
  </si>
  <si>
    <t>Modern Bronze Hat</t>
  </si>
  <si>
    <t>+44 (0) 392-2556-194</t>
  </si>
  <si>
    <t>Floyd83@hotmail.com</t>
  </si>
  <si>
    <t>Kirlin</t>
  </si>
  <si>
    <t>Handmade Frozen Towels</t>
  </si>
  <si>
    <t>+44 (0) 787-1368-964</t>
  </si>
  <si>
    <t>Bernhard Inc</t>
  </si>
  <si>
    <t>Carlton.Davis@hotmail.com</t>
  </si>
  <si>
    <t>Carlton</t>
  </si>
  <si>
    <t>Incredible Cotton Shirt</t>
  </si>
  <si>
    <t>+44 (0) 265-8197-683</t>
  </si>
  <si>
    <t>Kristine.McLaughlin39@hotmail.com</t>
  </si>
  <si>
    <t>Tasty Soft Bike</t>
  </si>
  <si>
    <t>+44 (0) 600-0318-707</t>
  </si>
  <si>
    <t>McClure, Runolfsdottir and Will</t>
  </si>
  <si>
    <t>Wilbert_Jacobson71@yahoo.com</t>
  </si>
  <si>
    <t>Bespoke Concrete Sausages</t>
  </si>
  <si>
    <t>+44 (0) 312-3868-207</t>
  </si>
  <si>
    <t>Clint_Parisian2@gmail.com</t>
  </si>
  <si>
    <t>Clint</t>
  </si>
  <si>
    <t>Practical Cotton Car</t>
  </si>
  <si>
    <t>+44 (0) 886-5843-286</t>
  </si>
  <si>
    <t>Elisa.King@gmail.com</t>
  </si>
  <si>
    <t>Generic Granite Computer</t>
  </si>
  <si>
    <t>+44 (0) 128-0544-211</t>
  </si>
  <si>
    <t>Kuhic, Rogahn and Hilll</t>
  </si>
  <si>
    <t>Joey_Keeling89@gmail.com</t>
  </si>
  <si>
    <t>Joey</t>
  </si>
  <si>
    <t>Rustic Granite Sausages</t>
  </si>
  <si>
    <t>+44 (0) 934-7776-716</t>
  </si>
  <si>
    <t>Cremin Group</t>
  </si>
  <si>
    <t>Fernando92@hotmail.com</t>
  </si>
  <si>
    <t>Licensed Wooden Mouse</t>
  </si>
  <si>
    <t>+44 (0) 752-2973-979</t>
  </si>
  <si>
    <t>Hayes LLC</t>
  </si>
  <si>
    <t>Maurice_Casper@hotmail.com</t>
  </si>
  <si>
    <t>Intelligent Cotton Table</t>
  </si>
  <si>
    <t>+44 (0) 956-4501-713</t>
  </si>
  <si>
    <t>Lela_Parker31@gmail.com</t>
  </si>
  <si>
    <t>Parker</t>
  </si>
  <si>
    <t>Awesome Wooden Bike</t>
  </si>
  <si>
    <t>+44 (0) 026-9911-804</t>
  </si>
  <si>
    <t>Hammes, Bogisich and King</t>
  </si>
  <si>
    <t>Laurie.Kautzer60@gmail.com</t>
  </si>
  <si>
    <t>Kautzer</t>
  </si>
  <si>
    <t>Oriental Granite Tuna</t>
  </si>
  <si>
    <t>+44 (0) 305-3613-484</t>
  </si>
  <si>
    <t>Hills, Grant and Collins</t>
  </si>
  <si>
    <t>Francisco_Okuneva90@gmail.com</t>
  </si>
  <si>
    <t>+44 (0) 566-3150-591</t>
  </si>
  <si>
    <t>Deckow Group</t>
  </si>
  <si>
    <t>Lynn.Hane52@hotmail.com</t>
  </si>
  <si>
    <t>Incredible Metal Car</t>
  </si>
  <si>
    <t>+44 (0) 598-4286-940</t>
  </si>
  <si>
    <t>Kristen.Daugherty55@yahoo.com</t>
  </si>
  <si>
    <t>Tasty Rubber Pizza</t>
  </si>
  <si>
    <t>+44 (0) 609-1695-128</t>
  </si>
  <si>
    <t>Phil_Ziemann@yahoo.com</t>
  </si>
  <si>
    <t>Ziemann</t>
  </si>
  <si>
    <t>Phil</t>
  </si>
  <si>
    <t>Ergonomic Soft Shirt</t>
  </si>
  <si>
    <t>+44 (0) 389-7603-948</t>
  </si>
  <si>
    <t>Kevin_Deckow@yahoo.com</t>
  </si>
  <si>
    <t>Luxurious Frozen Pizza</t>
  </si>
  <si>
    <t>+44 (0) 851-9860-201</t>
  </si>
  <si>
    <t>Kuhic, Schroeder and Torphy</t>
  </si>
  <si>
    <t>Ollie.Schultz@yahoo.com</t>
  </si>
  <si>
    <t>Incredible Concrete Pizza</t>
  </si>
  <si>
    <t>+44 (0) 429-6843-226</t>
  </si>
  <si>
    <t>Rex_Steuber@hotmail.com</t>
  </si>
  <si>
    <t>Tasty Fresh Fish</t>
  </si>
  <si>
    <t>+44 (0) 317-1199-296</t>
  </si>
  <si>
    <t>Gutkowski Inc</t>
  </si>
  <si>
    <t>Monica_Lockman25@hotmail.com</t>
  </si>
  <si>
    <t>+44 (0) 485-9328-096</t>
  </si>
  <si>
    <t>Lowe Group</t>
  </si>
  <si>
    <t>Kerry.Moen@yahoo.com</t>
  </si>
  <si>
    <t>Kerry</t>
  </si>
  <si>
    <t>Handmade Frozen Car</t>
  </si>
  <si>
    <t>+44 (0) 397-4846-208</t>
  </si>
  <si>
    <t>Cheryl93@gmail.com</t>
  </si>
  <si>
    <t>Gorgeous Soft Shirt</t>
  </si>
  <si>
    <t>+44 (0) 561-3760-754</t>
  </si>
  <si>
    <t>Luettgen Group</t>
  </si>
  <si>
    <t>Marlene.Parisian@yahoo.com</t>
  </si>
  <si>
    <t>Recycled Fresh Mouse</t>
  </si>
  <si>
    <t>+44 (0) 718-4135-850</t>
  </si>
  <si>
    <t>Rosenbaum LLC</t>
  </si>
  <si>
    <t>Misty22@hotmail.com</t>
  </si>
  <si>
    <t>Misty</t>
  </si>
  <si>
    <t>+44 (0) 365-8019-451</t>
  </si>
  <si>
    <t>O'Hara, Gleason and Renner</t>
  </si>
  <si>
    <t>Lisa.Schaefer@gmail.com</t>
  </si>
  <si>
    <t>Schaefer</t>
  </si>
  <si>
    <t>Lisa</t>
  </si>
  <si>
    <t>Unbranded Fresh Salad</t>
  </si>
  <si>
    <t>+44 (0) 237-8377-864</t>
  </si>
  <si>
    <t>Collier and Sons</t>
  </si>
  <si>
    <t>Eduardo_Glover@gmail.com</t>
  </si>
  <si>
    <t>Licensed Rubber Gloves</t>
  </si>
  <si>
    <t>+44 (0) 628-1463-582</t>
  </si>
  <si>
    <t>Ed_Cummerata@hotmail.com</t>
  </si>
  <si>
    <t>Small Soft Shirt</t>
  </si>
  <si>
    <t>+44 (0) 911-1601-510</t>
  </si>
  <si>
    <t>Miguel.Reinger@yahoo.com</t>
  </si>
  <si>
    <t>Miguel</t>
  </si>
  <si>
    <t>Handmade Concrete Fish</t>
  </si>
  <si>
    <t>+44 (0) 322-6587-425</t>
  </si>
  <si>
    <t>Franey, Beer and Dach</t>
  </si>
  <si>
    <t>Lela41@hotmail.com</t>
  </si>
  <si>
    <t>Tasty Metal Computer</t>
  </si>
  <si>
    <t>+44 (0) 041-9911-203</t>
  </si>
  <si>
    <t>DuBuque Group</t>
  </si>
  <si>
    <t>Melody_Cartwright32@gmail.com</t>
  </si>
  <si>
    <t>+44 (0) 861-6381-736</t>
  </si>
  <si>
    <t>Henrietta29@hotmail.com</t>
  </si>
  <si>
    <t>Luxurious Plastic Chicken</t>
  </si>
  <si>
    <t>+44 (0) 363-5979-254</t>
  </si>
  <si>
    <t>Kunde, Kiehn and Schultz</t>
  </si>
  <si>
    <t>Mildred8@yahoo.com</t>
  </si>
  <si>
    <t>Practical Frozen Mouse</t>
  </si>
  <si>
    <t>+44 (0) 559-0771-464</t>
  </si>
  <si>
    <t>Green LLC</t>
  </si>
  <si>
    <t>Randall.Little@gmail.com</t>
  </si>
  <si>
    <t>Randall</t>
  </si>
  <si>
    <t>Handcrafted Bronze Salad</t>
  </si>
  <si>
    <t>+44 (0) 671-5506-533</t>
  </si>
  <si>
    <t>Leslie.Ortiz@gmail.com</t>
  </si>
  <si>
    <t>Ortiz</t>
  </si>
  <si>
    <t>Bespoke Metal Shoes</t>
  </si>
  <si>
    <t>+44 (0) 033-6782-356</t>
  </si>
  <si>
    <t>Krystal.Johnson75@hotmail.com</t>
  </si>
  <si>
    <t>Handmade Fresh Chips</t>
  </si>
  <si>
    <t>+44 (0) 046-3765-578</t>
  </si>
  <si>
    <t>Blanda, Spencer and Toy</t>
  </si>
  <si>
    <t>Elena.Klocko-Kohler43@hotmail.com</t>
  </si>
  <si>
    <t>Klocko-Kohler</t>
  </si>
  <si>
    <t>Elena</t>
  </si>
  <si>
    <t>Intelligent Soft Shirt</t>
  </si>
  <si>
    <t>+44 (0) 641-0879-941</t>
  </si>
  <si>
    <t>Alma.Hoeger57@yahoo.com</t>
  </si>
  <si>
    <t>Alma</t>
  </si>
  <si>
    <t>Electronic Plastic Chair</t>
  </si>
  <si>
    <t>+44 (0) 103-1886-811</t>
  </si>
  <si>
    <t>Hyatt LLC</t>
  </si>
  <si>
    <t>Norman_Berge@yahoo.com</t>
  </si>
  <si>
    <t>Incredible Soft Table</t>
  </si>
  <si>
    <t>+44 (0) 582-2826-064</t>
  </si>
  <si>
    <t>Gutmann and Sons</t>
  </si>
  <si>
    <t>Theodore_Nicolas87@gmail.com</t>
  </si>
  <si>
    <t>Recycled Bronze Keyboard</t>
  </si>
  <si>
    <t>+44 (0) 612-3517-235</t>
  </si>
  <si>
    <t>Margie67@yahoo.com</t>
  </si>
  <si>
    <t>Margie</t>
  </si>
  <si>
    <t>Elegant Steel Table</t>
  </si>
  <si>
    <t>+44 (0) 336-8268-782</t>
  </si>
  <si>
    <t>Ignacio89@yahoo.com</t>
  </si>
  <si>
    <t>Ignacio</t>
  </si>
  <si>
    <t>Handcrafted Fresh Keyboard</t>
  </si>
  <si>
    <t>+44 (0) 665-6644-181</t>
  </si>
  <si>
    <t>Lockman, Pfeffer and Senger</t>
  </si>
  <si>
    <t>Emilio67@hotmail.com</t>
  </si>
  <si>
    <t>Awesome Plastic Hat</t>
  </si>
  <si>
    <t>+44 (0) 382-8250-516</t>
  </si>
  <si>
    <t>Renee89@gmail.com</t>
  </si>
  <si>
    <t>Renee</t>
  </si>
  <si>
    <t>Oriental Rubber Table</t>
  </si>
  <si>
    <t>+44 (0) 709-2764-976</t>
  </si>
  <si>
    <t>Brown, Gerhold and Moore</t>
  </si>
  <si>
    <t>Marshall_McDermott58@yahoo.com</t>
  </si>
  <si>
    <t>Sleek Rubber Chips</t>
  </si>
  <si>
    <t>+44 (0) 242-0635-606</t>
  </si>
  <si>
    <t>Littel Group</t>
  </si>
  <si>
    <t>Samuel_Wolf@gmail.com</t>
  </si>
  <si>
    <t>Handmade Concrete Tuna</t>
  </si>
  <si>
    <t>+44 (0) 347-8415-614</t>
  </si>
  <si>
    <t>Ramona_Moore3@gmail.com</t>
  </si>
  <si>
    <t>+44 (0) 777-0700-187</t>
  </si>
  <si>
    <t>Sherry_Murray38@yahoo.com</t>
  </si>
  <si>
    <t>Generic Granite Chips</t>
  </si>
  <si>
    <t>+44 (0) 184-8319-075</t>
  </si>
  <si>
    <t>Loren.Quigley46@yahoo.com</t>
  </si>
  <si>
    <t>+44 (0) 025-2112-401</t>
  </si>
  <si>
    <t>Geoffrey.Schmeler20@yahoo.com</t>
  </si>
  <si>
    <t>Refined Wooden Sausages</t>
  </si>
  <si>
    <t>+44 (0) 053-4333-334</t>
  </si>
  <si>
    <t>Desiree.Murazik@gmail.com</t>
  </si>
  <si>
    <t>Murazik</t>
  </si>
  <si>
    <t>Desiree</t>
  </si>
  <si>
    <t>Sleek Concrete Salad</t>
  </si>
  <si>
    <t>+44 (0) 193-7708-864</t>
  </si>
  <si>
    <t>Shannon.Gislason@hotmail.com</t>
  </si>
  <si>
    <t>Handcrafted Cotton Keyboard</t>
  </si>
  <si>
    <t>+44 (0) 216-5214-677</t>
  </si>
  <si>
    <t>Gislason Group</t>
  </si>
  <si>
    <t>Albert.Schmidt@gmail.com</t>
  </si>
  <si>
    <t>Albert</t>
  </si>
  <si>
    <t>Oriental Granite Gloves</t>
  </si>
  <si>
    <t>+44 (0) 037-4047-713</t>
  </si>
  <si>
    <t>Goyette, Welch and Cassin</t>
  </si>
  <si>
    <t>Meredith_Lemke@yahoo.com</t>
  </si>
  <si>
    <t>+44 (0) 653-6484-333</t>
  </si>
  <si>
    <t>Fahey, Metz and Hermiston</t>
  </si>
  <si>
    <t>Josephine24@gmail.com</t>
  </si>
  <si>
    <t>Josephine</t>
  </si>
  <si>
    <t>Modern Bronze Pizza</t>
  </si>
  <si>
    <t>+44 (0) 230-6096-351</t>
  </si>
  <si>
    <t>Ortiz LLC</t>
  </si>
  <si>
    <t>Anne97@yahoo.com</t>
  </si>
  <si>
    <t>Anne</t>
  </si>
  <si>
    <t>Practical Plastic Soap</t>
  </si>
  <si>
    <t>+44 (0) 932-5275-587</t>
  </si>
  <si>
    <t>Orn, MacGyver and Kunde</t>
  </si>
  <si>
    <t>Michele13@hotmail.com</t>
  </si>
  <si>
    <t>Michele</t>
  </si>
  <si>
    <t>Electronic Soft Shirt</t>
  </si>
  <si>
    <t>+44 (0) 582-9851-682</t>
  </si>
  <si>
    <t>Melody.Wehner35@gmail.com</t>
  </si>
  <si>
    <t>Handcrafted Plastic Tuna</t>
  </si>
  <si>
    <t>+44 (0) 624-0411-111</t>
  </si>
  <si>
    <t>Darrell70@yahoo.com</t>
  </si>
  <si>
    <t>Darrell</t>
  </si>
  <si>
    <t>Handcrafted Fresh Car</t>
  </si>
  <si>
    <t>+44 (0) 023-2358-771</t>
  </si>
  <si>
    <t>Bergstrom Group</t>
  </si>
  <si>
    <t>Linda75@hotmail.com</t>
  </si>
  <si>
    <t>Linda</t>
  </si>
  <si>
    <t>Licensed Steel Salad</t>
  </si>
  <si>
    <t>+44 (0) 592-7129-850</t>
  </si>
  <si>
    <t>Monahan and Sons</t>
  </si>
  <si>
    <t>Sheryl.Morissette67@gmail.com</t>
  </si>
  <si>
    <t>Sheryl</t>
  </si>
  <si>
    <t>Refined Concrete Computer</t>
  </si>
  <si>
    <t>+44 (0) 450-5390-816</t>
  </si>
  <si>
    <t>Mabel.Mohr60@gmail.com</t>
  </si>
  <si>
    <t>Mabel</t>
  </si>
  <si>
    <t>Fantastic Concrete Keyboard</t>
  </si>
  <si>
    <t>+44 (0) 647-3877-830</t>
  </si>
  <si>
    <t>Carol4@gmail.com</t>
  </si>
  <si>
    <t>O'Kon</t>
  </si>
  <si>
    <t>Handmade Steel Soap</t>
  </si>
  <si>
    <t>+44 (0) 480-5086-975</t>
  </si>
  <si>
    <t>Ziemann and Sons</t>
  </si>
  <si>
    <t>Meredith_Hudson29@hotmail.com</t>
  </si>
  <si>
    <t>+44 (0) 636-4891-343</t>
  </si>
  <si>
    <t>Ortiz Group</t>
  </si>
  <si>
    <t>Eva2@yahoo.com</t>
  </si>
  <si>
    <t>Tasty Wooden Bacon</t>
  </si>
  <si>
    <t>+44 (0) 252-1560-620</t>
  </si>
  <si>
    <t>O'Reilly and Sons</t>
  </si>
  <si>
    <t>Brenda57@gmail.com</t>
  </si>
  <si>
    <t>Elegant Soft Chips</t>
  </si>
  <si>
    <t>+44 (0) 620-6263-924</t>
  </si>
  <si>
    <t>Herzog LLC</t>
  </si>
  <si>
    <t>Patty.Jones@hotmail.com</t>
  </si>
  <si>
    <t>Patty</t>
  </si>
  <si>
    <t>Recycled Soft Chair</t>
  </si>
  <si>
    <t>+44 (0) 504-1378-748</t>
  </si>
  <si>
    <t>Kertzmann, Bradtke and Mohr</t>
  </si>
  <si>
    <t>Marcus.Zulauf@gmail.com</t>
  </si>
  <si>
    <t>Zulauf</t>
  </si>
  <si>
    <t>Luxurious Cotton Chips</t>
  </si>
  <si>
    <t>+44 (0) 482-6615-006</t>
  </si>
  <si>
    <t>Schuster Group</t>
  </si>
  <si>
    <t>Nina36@hotmail.com</t>
  </si>
  <si>
    <t>Awesome Granite Chair</t>
  </si>
  <si>
    <t>+44 (0) 095-5162-453</t>
  </si>
  <si>
    <t>Nolan, Braun and Hermiston</t>
  </si>
  <si>
    <t>Tami.McGlynn36@gmail.com</t>
  </si>
  <si>
    <t>Gorgeous Metal Chicken</t>
  </si>
  <si>
    <t>+44 (0) 954-5031-094</t>
  </si>
  <si>
    <t>Shelia1@hotmail.com</t>
  </si>
  <si>
    <t>Recycled Bronze Mouse</t>
  </si>
  <si>
    <t>+44 (0) 595-9497-952</t>
  </si>
  <si>
    <t>Chris.Pfannerstill24@gmail.com</t>
  </si>
  <si>
    <t>Chris</t>
  </si>
  <si>
    <t>Bespoke Granite Car</t>
  </si>
  <si>
    <t>+44 (0) 797-2733-202</t>
  </si>
  <si>
    <t>Hattie88@hotmail.com</t>
  </si>
  <si>
    <t>Elegant Metal Chair</t>
  </si>
  <si>
    <t>+44 (0) 021-2972-726</t>
  </si>
  <si>
    <t>Weber Inc</t>
  </si>
  <si>
    <t>Clara35@gmail.com</t>
  </si>
  <si>
    <t>Clara</t>
  </si>
  <si>
    <t>Bespoke Concrete Chicken</t>
  </si>
  <si>
    <t>+44 (0) 555-5621-377</t>
  </si>
  <si>
    <t>Roderick.Wehner@gmail.com</t>
  </si>
  <si>
    <t>Refined Wooden Pizza</t>
  </si>
  <si>
    <t>+44 (0) 337-7558-684</t>
  </si>
  <si>
    <t>Robin.Blanda@yahoo.com</t>
  </si>
  <si>
    <t>Incredible Steel Chair</t>
  </si>
  <si>
    <t>+44 (0) 919-6120-518</t>
  </si>
  <si>
    <t>Considine, Pfeffer and Wolff</t>
  </si>
  <si>
    <t>Donnie_Schaden@hotmail.com</t>
  </si>
  <si>
    <t>Donnie</t>
  </si>
  <si>
    <t>Oriental Plastic Tuna</t>
  </si>
  <si>
    <t>+44 (0) 366-0591-638</t>
  </si>
  <si>
    <t>Roxanne.Green13@hotmail.com</t>
  </si>
  <si>
    <t>Luxurious Wooden Pants</t>
  </si>
  <si>
    <t>+44 (0) 224-7259-088</t>
  </si>
  <si>
    <t>Vickie_Collier@hotmail.com</t>
  </si>
  <si>
    <t>Vickie</t>
  </si>
  <si>
    <t>Rustic Bronze Table</t>
  </si>
  <si>
    <t>+44 (0) 177-5476-142</t>
  </si>
  <si>
    <t>Goodwin, Hayes and Gislason</t>
  </si>
  <si>
    <t>Amanda.Lehner96@yahoo.com</t>
  </si>
  <si>
    <t>Ergonomic Plastic Chips</t>
  </si>
  <si>
    <t>+44 (0) 853-4593-973</t>
  </si>
  <si>
    <t>Roob and Sons</t>
  </si>
  <si>
    <t>Santiago91@hotmail.com</t>
  </si>
  <si>
    <t>+44 (0) 152-4126-218</t>
  </si>
  <si>
    <t>Schuster, Balistreri and Douglas</t>
  </si>
  <si>
    <t>Debra.West18@yahoo.com</t>
  </si>
  <si>
    <t>Debra</t>
  </si>
  <si>
    <t>Tasty Soft Ball</t>
  </si>
  <si>
    <t>+44 (0) 802-6270-089</t>
  </si>
  <si>
    <t>Schneider, Koss and Steuber</t>
  </si>
  <si>
    <t>Kevin.Kub@gmail.com</t>
  </si>
  <si>
    <t>Gorgeous Steel Gloves</t>
  </si>
  <si>
    <t>+44 (0) 689-3602-629</t>
  </si>
  <si>
    <t>Kuhlman, Heaney and Kilback</t>
  </si>
  <si>
    <t>Anita_Pfeffer45@hotmail.com</t>
  </si>
  <si>
    <t>Luxurious Bronze Cheese</t>
  </si>
  <si>
    <t>+44 (0) 996-1678-791</t>
  </si>
  <si>
    <t>Kassulke Group</t>
  </si>
  <si>
    <t>Elsie.Smith@gmail.com</t>
  </si>
  <si>
    <t>+44 (0) 364-9152-182</t>
  </si>
  <si>
    <t>Hessel, Kemmer and Kunde</t>
  </si>
  <si>
    <t>Laurence_Kuvalis-Feeney76@yahoo.com</t>
  </si>
  <si>
    <t>Kuvalis-Feeney</t>
  </si>
  <si>
    <t>Tasty Granite Gloves</t>
  </si>
  <si>
    <t>+44 (0) 375-1243-173</t>
  </si>
  <si>
    <t>Crooks, Crona and Erdman</t>
  </si>
  <si>
    <t>Patsy_Emmerich90@hotmail.com</t>
  </si>
  <si>
    <t>Practical Wooden Keyboard</t>
  </si>
  <si>
    <t>+44 (0) 746-7587-877</t>
  </si>
  <si>
    <t>Christine.McKenzie@yahoo.com</t>
  </si>
  <si>
    <t>Ergonomic Concrete Tuna</t>
  </si>
  <si>
    <t>+44 (0) 404-9287-414</t>
  </si>
  <si>
    <t>Perry.Kutch@gmail.com</t>
  </si>
  <si>
    <t>Perry</t>
  </si>
  <si>
    <t>Recycled Frozen Computer</t>
  </si>
  <si>
    <t>+44 (0) 893-8611-355</t>
  </si>
  <si>
    <t>Nancy.Ziemann@yahoo.com</t>
  </si>
  <si>
    <t>Awesome Plastic Chicken</t>
  </si>
  <si>
    <t>+44 (0) 439-3997-268</t>
  </si>
  <si>
    <t>Bosco, Kemmer and Rippin</t>
  </si>
  <si>
    <t>Charlie.OKon@hotmail.com</t>
  </si>
  <si>
    <t>Charlie</t>
  </si>
  <si>
    <t>Incredible Concrete Towels</t>
  </si>
  <si>
    <t>+44 (0) 408-2180-574</t>
  </si>
  <si>
    <t>Veum, VonRueden and Hegmann</t>
  </si>
  <si>
    <t>Dewey_Monahan-Tromp52@yahoo.com</t>
  </si>
  <si>
    <t>Monahan-Tromp</t>
  </si>
  <si>
    <t>Dewey</t>
  </si>
  <si>
    <t>Elegant Cotton Shoes</t>
  </si>
  <si>
    <t>+44 (0) 109-2923-364</t>
  </si>
  <si>
    <t>Sabrina_Carroll@yahoo.com</t>
  </si>
  <si>
    <t>+44 (0) 551-0506-958</t>
  </si>
  <si>
    <t>Kihn, Nader and Shields</t>
  </si>
  <si>
    <t>Charlie.Reichert28@gmail.com</t>
  </si>
  <si>
    <t>Reichert</t>
  </si>
  <si>
    <t>Quantity</t>
  </si>
  <si>
    <t>Product</t>
  </si>
  <si>
    <t>Company</t>
  </si>
  <si>
    <t>email</t>
  </si>
  <si>
    <t>lastname</t>
  </si>
  <si>
    <t>firstname</t>
  </si>
  <si>
    <t>id</t>
  </si>
  <si>
    <t>TOTAL MARKETING BUDGET:</t>
  </si>
  <si>
    <t>Other Expenses Total $(000)</t>
  </si>
  <si>
    <t>Channel Support</t>
  </si>
  <si>
    <t>Infrastructure (computer, telephone, etc.)</t>
  </si>
  <si>
    <t>Travel</t>
  </si>
  <si>
    <t>OTHER EXPENSES</t>
  </si>
  <si>
    <t>CAR Total $(000)</t>
  </si>
  <si>
    <t>Promotions/Coupons</t>
  </si>
  <si>
    <t>Communications</t>
  </si>
  <si>
    <t>Human Resources</t>
  </si>
  <si>
    <t>CUSTOMER ACQUISITION &amp; RETENTION (CAR)</t>
  </si>
  <si>
    <t>Retailer Total $(000)</t>
  </si>
  <si>
    <t>Commission/Discounts (% of Retail Sales)</t>
  </si>
  <si>
    <t>Promotions</t>
  </si>
  <si>
    <t>Training</t>
  </si>
  <si>
    <t>Communication</t>
  </si>
  <si>
    <t>RETAILER (% OF TOTAL SALES)</t>
  </si>
  <si>
    <t>Distributor Total $(000)</t>
  </si>
  <si>
    <t>Commission/Discounts (% of Distributors' Sales)</t>
  </si>
  <si>
    <t>DISTRIBUTORS (% OF TOTAL SALES)</t>
  </si>
  <si>
    <t>Agent/Broker Total $(000)</t>
  </si>
  <si>
    <t>Commission (% of Agent's Sales)</t>
  </si>
  <si>
    <t>Discounts</t>
  </si>
  <si>
    <t>AGENT/BROKER (% OF TOTAL SALES)</t>
  </si>
  <si>
    <t>Direct Marketing Total $(000)</t>
  </si>
  <si>
    <t>Direct email total $ (000)</t>
  </si>
  <si>
    <t>Postage</t>
  </si>
  <si>
    <t>Material</t>
  </si>
  <si>
    <t>Human Resources - Cost</t>
  </si>
  <si>
    <r>
      <t xml:space="preserve">Direct email </t>
    </r>
    <r>
      <rPr>
        <sz val="11"/>
        <color theme="1" tint="0.14999847407452621"/>
        <rFont val="Aptos Narrow"/>
        <family val="2"/>
        <scheme val="minor"/>
      </rPr>
      <t>(% of direct sales)</t>
    </r>
  </si>
  <si>
    <t>Internet Marketing Total $(000)</t>
  </si>
  <si>
    <t>Support &amp; Maintenance</t>
  </si>
  <si>
    <t>Hosting</t>
  </si>
  <si>
    <t>Website Development (one-time cost)</t>
  </si>
  <si>
    <t>Human Resources - Headcount</t>
  </si>
  <si>
    <t>Internet Marketing (% of Direct Sales)</t>
  </si>
  <si>
    <t>Telemarketing Total $(000)</t>
  </si>
  <si>
    <t>Commission</t>
  </si>
  <si>
    <t>Infrastructure Support</t>
  </si>
  <si>
    <t>Telemarketing (% of Direct Sales)</t>
  </si>
  <si>
    <t>DIRECT MARKETING (% OF TOTAL SALES)</t>
  </si>
  <si>
    <t>Personnel Total $(000)</t>
  </si>
  <si>
    <t>PERSONNEL (% OF TOTAL SALES)</t>
  </si>
  <si>
    <t>ANTICIPATED SALES TOTAL $(000)</t>
  </si>
  <si>
    <t>Month 12</t>
  </si>
  <si>
    <t>Month 11</t>
  </si>
  <si>
    <t>Month 10</t>
  </si>
  <si>
    <t>Month 9</t>
  </si>
  <si>
    <t>Month 8</t>
  </si>
  <si>
    <t>Month 7</t>
  </si>
  <si>
    <t>Month 6</t>
  </si>
  <si>
    <t>Month 5</t>
  </si>
  <si>
    <t>Month 4</t>
  </si>
  <si>
    <t>Month 3</t>
  </si>
  <si>
    <t>Month 2</t>
  </si>
  <si>
    <t>Month 1</t>
  </si>
  <si>
    <t>Rate</t>
  </si>
  <si>
    <t>CHANNEL MARKETING BUDGET</t>
  </si>
  <si>
    <t>Start</t>
  </si>
  <si>
    <t>Sum</t>
  </si>
  <si>
    <t>Average</t>
  </si>
  <si>
    <t>Min</t>
  </si>
  <si>
    <t>=G2+G3</t>
  </si>
  <si>
    <t>=G2+G3-G4</t>
  </si>
  <si>
    <t xml:space="preserve">Count </t>
  </si>
  <si>
    <t>Count items</t>
  </si>
  <si>
    <t>=COUNTA(D2:D44)</t>
  </si>
  <si>
    <t>Average Pencil  Sales</t>
  </si>
  <si>
    <t>=AVERAGEIFS(G2:G44,D2:D44,"Pencil")</t>
  </si>
  <si>
    <t>Choose an option</t>
  </si>
  <si>
    <t>Tax 10%</t>
  </si>
  <si>
    <t>Finish</t>
  </si>
  <si>
    <t>Tine in Hours</t>
  </si>
  <si>
    <t>Tine in Days</t>
  </si>
  <si>
    <t>=MOD(B2-A2,1)*24</t>
  </si>
  <si>
    <t>Sequencial numbering</t>
  </si>
  <si>
    <t>Donations</t>
  </si>
  <si>
    <t>Highest</t>
  </si>
  <si>
    <t>Lowest</t>
  </si>
  <si>
    <t>Cell formatting</t>
  </si>
  <si>
    <t>Grady, Hodkiewicz</t>
  </si>
  <si>
    <t>Cronin, Prohaska</t>
  </si>
  <si>
    <t>Botsford, Watsica</t>
  </si>
  <si>
    <t>Stracke, Marks</t>
  </si>
  <si>
    <t>Botsford, McCullough</t>
  </si>
  <si>
    <t>Kertzmann, Hoeger</t>
  </si>
  <si>
    <t>Sauer, Hoeger</t>
  </si>
  <si>
    <t>Huels, Kozey</t>
  </si>
  <si>
    <t>Lind, Muller</t>
  </si>
  <si>
    <t>Bogisich, Koss</t>
  </si>
  <si>
    <t>Feest, Bechtelar</t>
  </si>
  <si>
    <t>Sporer, Gorczany</t>
  </si>
  <si>
    <t>Strosin, Goodwin</t>
  </si>
  <si>
    <t>Medhurst, Rau</t>
  </si>
  <si>
    <t>Hegmann, Quigley</t>
  </si>
  <si>
    <t>McGlynn, Lemke</t>
  </si>
  <si>
    <t>Nader, Kassulke</t>
  </si>
  <si>
    <t>Zboncak, Mitchell</t>
  </si>
  <si>
    <t>Schimmel, Gulgowski</t>
  </si>
  <si>
    <t>Pagac, Schultz</t>
  </si>
  <si>
    <t>Mraz, Oberbrunner</t>
  </si>
  <si>
    <t>Goldner, Barrows</t>
  </si>
  <si>
    <t>Schmitt, Rogahn</t>
  </si>
  <si>
    <t>Reichel, Spinka</t>
  </si>
  <si>
    <t>Hermann, Connelly</t>
  </si>
  <si>
    <t>Swift, O'Keefe</t>
  </si>
  <si>
    <t>Huels, Ward</t>
  </si>
  <si>
    <t>Bernier, Krajcik</t>
  </si>
  <si>
    <t>Langosh, Ratke</t>
  </si>
  <si>
    <t>Corwin, Roberts</t>
  </si>
  <si>
    <t>Christiansen, Schumm</t>
  </si>
  <si>
    <t>Schneider, Cremin</t>
  </si>
  <si>
    <t>Witting, Smith</t>
  </si>
  <si>
    <t>Ondricka, Gleichner</t>
  </si>
  <si>
    <t>Kozey, Parker</t>
  </si>
  <si>
    <t>Cartwright, Rogahn</t>
  </si>
  <si>
    <t>Funk, Hagenes</t>
  </si>
  <si>
    <t>Harris, Halvorson</t>
  </si>
  <si>
    <t>VonRueden, Gerlach</t>
  </si>
  <si>
    <t>Blick, Macejkovic</t>
  </si>
  <si>
    <t>Simonis, Ullrich</t>
  </si>
  <si>
    <t>Collins, Lubowitz</t>
  </si>
  <si>
    <t>Mayert, Langworth</t>
  </si>
  <si>
    <t>Brakus, Tromp</t>
  </si>
  <si>
    <t>Gusikowski, Klocko</t>
  </si>
  <si>
    <t>Kessler, Bergnaum</t>
  </si>
  <si>
    <t>Altenwerth, Harber</t>
  </si>
  <si>
    <t>Boyle, Turcotte</t>
  </si>
  <si>
    <t>Quigley, Hirthe</t>
  </si>
  <si>
    <t>Anderson, Torp</t>
  </si>
  <si>
    <t>Schumm, Gottlieb</t>
  </si>
  <si>
    <t>Fisher, Bahringer</t>
  </si>
  <si>
    <t>Schultz, Rutherford</t>
  </si>
  <si>
    <t>Hodkiewicz, Funk</t>
  </si>
  <si>
    <t>Harvey, Jerde</t>
  </si>
  <si>
    <t>Beatty, Kirlin</t>
  </si>
  <si>
    <t>Aufderhar, O'Reilly</t>
  </si>
  <si>
    <t>Cronin, Skiles</t>
  </si>
  <si>
    <t>Toy, Rolfson</t>
  </si>
  <si>
    <t>Schoen, Beer</t>
  </si>
  <si>
    <t>Bogisich, Langworth</t>
  </si>
  <si>
    <t>Oberbrunner, Gulgowski</t>
  </si>
  <si>
    <t>Pollich, Rowe</t>
  </si>
  <si>
    <t>Murazik, Spencer</t>
  </si>
  <si>
    <t>Cassin, Hettinger</t>
  </si>
  <si>
    <t>Ratke, Lueilwitz</t>
  </si>
  <si>
    <t>Frami, Kub</t>
  </si>
  <si>
    <t>Pacocha, Gerhold</t>
  </si>
  <si>
    <t>Bins, Schulist</t>
  </si>
  <si>
    <t>Huels, Ziemann</t>
  </si>
  <si>
    <t>Price, Fisher</t>
  </si>
  <si>
    <t>Parisian, Fahey</t>
  </si>
  <si>
    <t>Schamberger, Mraz</t>
  </si>
  <si>
    <t>Tremblay, Stracke</t>
  </si>
  <si>
    <t>Waters, Bogisich</t>
  </si>
  <si>
    <t>Sanford, Sporer</t>
  </si>
  <si>
    <t>Kling, Ratke</t>
  </si>
  <si>
    <t>Huel, Lang</t>
  </si>
  <si>
    <t>Borer, Hand</t>
  </si>
  <si>
    <t>Maggio, Murazik</t>
  </si>
  <si>
    <t>Kovacek, Koelpin</t>
  </si>
  <si>
    <t>Grant, Gusikowski</t>
  </si>
  <si>
    <t>Kassulke, Hermann</t>
  </si>
  <si>
    <t>Morar, Kiehn</t>
  </si>
  <si>
    <t>Ryan, Mayer</t>
  </si>
  <si>
    <t>Bartoletti, Roob</t>
  </si>
  <si>
    <t>Ward, Thompson</t>
  </si>
  <si>
    <t>Ondricka, Hodkiewicz</t>
  </si>
  <si>
    <t>Gibson, McClure</t>
  </si>
  <si>
    <t>Smith, Leffler</t>
  </si>
  <si>
    <t>Jones, Wuckert</t>
  </si>
  <si>
    <t>Ledner, Wisozk</t>
  </si>
  <si>
    <t>Langworth, Waters</t>
  </si>
  <si>
    <t>Bins, Sauer</t>
  </si>
  <si>
    <t>Roberts, Hills</t>
  </si>
  <si>
    <t>Skiles, Lesch</t>
  </si>
  <si>
    <t>Koelpin, Labadie</t>
  </si>
  <si>
    <t>Renner, Weissnat</t>
  </si>
  <si>
    <t>Brown, Effertz</t>
  </si>
  <si>
    <t>Gusikowski, Johnston</t>
  </si>
  <si>
    <t>Kassulke, Zemlak</t>
  </si>
  <si>
    <t>Schulist, Boyle</t>
  </si>
  <si>
    <t>Rohan, Schmidt</t>
  </si>
  <si>
    <t>Jenkins, Blick</t>
  </si>
  <si>
    <t>Lockman, Conroy</t>
  </si>
  <si>
    <t>Ernser, Hauck</t>
  </si>
  <si>
    <t>Bahringer, Cummings</t>
  </si>
  <si>
    <t>Schimmel, McLaughlin</t>
  </si>
  <si>
    <t>Bailey, Veum</t>
  </si>
  <si>
    <t>Schiller, Quitzon</t>
  </si>
  <si>
    <t>Stark, Jacobi</t>
  </si>
  <si>
    <t>Hickle, McLaughlin</t>
  </si>
  <si>
    <t>Kemmer, Little</t>
  </si>
  <si>
    <t>Hermiston, Luettgen</t>
  </si>
  <si>
    <t>Waters, McLaughlin</t>
  </si>
  <si>
    <t>Okuneva, Strosin</t>
  </si>
  <si>
    <t>Halvorson, Hand</t>
  </si>
  <si>
    <t>Dooley, Kautzer</t>
  </si>
  <si>
    <t>Medhurst, Yost</t>
  </si>
  <si>
    <t>Pollich, Von</t>
  </si>
  <si>
    <t>Gusikowski, Stokes</t>
  </si>
  <si>
    <t>Willms, Stehr</t>
  </si>
  <si>
    <t>Hegmann, Howell</t>
  </si>
  <si>
    <t>Greenfelder, Gutkowski</t>
  </si>
  <si>
    <t>Pouros, Collins</t>
  </si>
  <si>
    <t>Miller, Conroy</t>
  </si>
  <si>
    <t>Collier, Graham</t>
  </si>
  <si>
    <t>Yundt, Orn</t>
  </si>
  <si>
    <t>Renner, Jacobs</t>
  </si>
  <si>
    <t>Gerhold, Cartwright</t>
  </si>
  <si>
    <t>Smitham, Kozey</t>
  </si>
  <si>
    <t>Rutherford, O'Kon</t>
  </si>
  <si>
    <t>Mayert, Auer</t>
  </si>
  <si>
    <t>Herzog, Towne</t>
  </si>
  <si>
    <t>Altenwerth, Roberts</t>
  </si>
  <si>
    <t>Beatty, Kiehn</t>
  </si>
  <si>
    <t>Runolfsdottir, Stiedemann</t>
  </si>
  <si>
    <t>Jenkins, Heaney</t>
  </si>
  <si>
    <t>Willms, Greenfelder</t>
  </si>
  <si>
    <t>Hammes, Maggio</t>
  </si>
  <si>
    <t>Quigley, Pouros</t>
  </si>
  <si>
    <t>Donnelly, Miller</t>
  </si>
  <si>
    <t>Cassin, Beier</t>
  </si>
  <si>
    <t>Lockman, Willms</t>
  </si>
  <si>
    <t>Hills, Nikolaus</t>
  </si>
  <si>
    <t>Fisher, Connelly</t>
  </si>
  <si>
    <t>Beer, Stamm</t>
  </si>
  <si>
    <t>Runte, Schoen</t>
  </si>
  <si>
    <t>Durgan, Schimmel</t>
  </si>
  <si>
    <t>Runte, Fay</t>
  </si>
  <si>
    <t>Pagac, Dibbert</t>
  </si>
  <si>
    <t>Dickinson, Bahringer</t>
  </si>
  <si>
    <t>Willms, Olson</t>
  </si>
  <si>
    <t>Toy, McCullough</t>
  </si>
  <si>
    <t>Simonis, Hoeger</t>
  </si>
  <si>
    <t>Rath, Mayert</t>
  </si>
  <si>
    <t>Anderson, DuBuque</t>
  </si>
  <si>
    <t>Schumm, Weber</t>
  </si>
  <si>
    <t>Durgan, Konopelski</t>
  </si>
  <si>
    <t>Berge, Konopelski</t>
  </si>
  <si>
    <t>Volkman, Weber</t>
  </si>
  <si>
    <t>Luettgen, Rodriguez</t>
  </si>
  <si>
    <t>Dibbert, Pfannerstill</t>
  </si>
  <si>
    <t>Wisozk, Runte</t>
  </si>
  <si>
    <t>Rice, Franecki</t>
  </si>
  <si>
    <t>Lindgren, Ritchie</t>
  </si>
  <si>
    <t>Stehr, MacGyver</t>
  </si>
  <si>
    <t>Nolan, Abernathy</t>
  </si>
  <si>
    <t>Steuber, Ratke</t>
  </si>
  <si>
    <t>McGlynn, Reynolds</t>
  </si>
  <si>
    <t>Adams, Swift</t>
  </si>
  <si>
    <t>Crooks, Schmidt</t>
  </si>
  <si>
    <t>Pouros, Cummings</t>
  </si>
  <si>
    <t>Glover, Reinger</t>
  </si>
  <si>
    <t>Barrows, King</t>
  </si>
  <si>
    <t>Schmidt, Gislason</t>
  </si>
  <si>
    <t>Wiegand, Wolf</t>
  </si>
  <si>
    <t>Dickens, Leuschke</t>
  </si>
  <si>
    <t>Wyman, Keeling</t>
  </si>
  <si>
    <t>Cummings, Rippin</t>
  </si>
  <si>
    <t>Kemmer, Kessler</t>
  </si>
  <si>
    <t>Mueller, Bartoletti</t>
  </si>
  <si>
    <t>Tillman, Dare</t>
  </si>
  <si>
    <t>Kunde, Thiel</t>
  </si>
  <si>
    <t>Marks, Mohr</t>
  </si>
  <si>
    <t>Hammes, Wiza</t>
  </si>
  <si>
    <t>Williamson, Abshire</t>
  </si>
  <si>
    <t>Bruen, Parker</t>
  </si>
  <si>
    <t>Tromp, Mraz</t>
  </si>
  <si>
    <t>Homenick, Abernathy</t>
  </si>
  <si>
    <t>Bergnaum, Homenick</t>
  </si>
  <si>
    <t>Hahn, Zulauf</t>
  </si>
  <si>
    <t>Oberbrunner, Steuber</t>
  </si>
  <si>
    <t>Nicolas, Rosenbaum</t>
  </si>
  <si>
    <t>Haley, Jerde</t>
  </si>
  <si>
    <t>Stoltenberg, Corkery</t>
  </si>
  <si>
    <t>Abshire, Fritsch</t>
  </si>
  <si>
    <t>Ortiz, Cronin</t>
  </si>
  <si>
    <t>Hintz, D'Amore</t>
  </si>
  <si>
    <t>Macejkovic, Schowalter</t>
  </si>
  <si>
    <t>Borer, Dietrich</t>
  </si>
  <si>
    <t>Balistreri, Brakus</t>
  </si>
  <si>
    <t>Stracke, Rice</t>
  </si>
  <si>
    <t>Fadel, Schoen</t>
  </si>
  <si>
    <t>Paucek, Parisian</t>
  </si>
  <si>
    <t>Reinger, Fay</t>
  </si>
  <si>
    <t>Anderson, Kessler</t>
  </si>
  <si>
    <t>Macejkovic, Wilderman</t>
  </si>
  <si>
    <t>Rice, Greenholt</t>
  </si>
  <si>
    <t>Grady, Moore</t>
  </si>
  <si>
    <t>Hermiston, Jones</t>
  </si>
  <si>
    <t>Fay, Fay</t>
  </si>
  <si>
    <t>Ryan, Hand</t>
  </si>
  <si>
    <t>Vandervort, Kunde</t>
  </si>
  <si>
    <t>Feest, Kirlin</t>
  </si>
  <si>
    <t>Jast, Doyle</t>
  </si>
  <si>
    <t>Ritchie, Schowalter</t>
  </si>
  <si>
    <t>Bruen, Dooley</t>
  </si>
  <si>
    <t>Lakin, Koelpin</t>
  </si>
  <si>
    <t>Feest, King</t>
  </si>
  <si>
    <t>Raynor, Wunsch</t>
  </si>
  <si>
    <t>Wilderman, Hamill</t>
  </si>
  <si>
    <t>DuBuque, Powlowski</t>
  </si>
  <si>
    <t>Batz, Gusikowski</t>
  </si>
  <si>
    <t>Shanahan, Collins</t>
  </si>
  <si>
    <t>Nolan, Deckow</t>
  </si>
  <si>
    <t>Moen, Dickens</t>
  </si>
  <si>
    <t>Streich, Erdman</t>
  </si>
  <si>
    <t>Kuphal, Osinski</t>
  </si>
  <si>
    <t>Wolff, Green</t>
  </si>
  <si>
    <t>Harvey, Roberts</t>
  </si>
  <si>
    <t>Simonis, Rippin</t>
  </si>
  <si>
    <t>Jacobs, DuBuque</t>
  </si>
  <si>
    <t>Braun, Macejkovic</t>
  </si>
  <si>
    <t>Leffler, Cummings</t>
  </si>
  <si>
    <t>Weissnat, Koepp</t>
  </si>
  <si>
    <t>Blanda, Boyle</t>
  </si>
  <si>
    <t>Metz, Kirlin</t>
  </si>
  <si>
    <t>Glover, Goldner</t>
  </si>
  <si>
    <t>Johns, Hauck</t>
  </si>
  <si>
    <t>Bashirian, Hamill</t>
  </si>
  <si>
    <t>Auer, Lindgren</t>
  </si>
  <si>
    <t>Stokes, Volkman</t>
  </si>
  <si>
    <t>Kautzer, Sanford</t>
  </si>
  <si>
    <t>Schneider, O'Conner</t>
  </si>
  <si>
    <t>Gusikowski, Schimmel</t>
  </si>
  <si>
    <t>Stokes, Corkery</t>
  </si>
  <si>
    <t>Jakubowski, Pagac</t>
  </si>
  <si>
    <t>Langworth, Stiedemann</t>
  </si>
  <si>
    <t>Swift, Mosciski</t>
  </si>
  <si>
    <t>Schmidt, Harber</t>
  </si>
  <si>
    <t>Rice, Quitzon</t>
  </si>
  <si>
    <t>Lang, Welch</t>
  </si>
  <si>
    <t>Schinner, Ryan</t>
  </si>
  <si>
    <t>O'Conner, Schuster</t>
  </si>
  <si>
    <t>Green, Hegmann</t>
  </si>
  <si>
    <t>Hilpert, Harvey</t>
  </si>
  <si>
    <t>Krajcik, Kautzer</t>
  </si>
  <si>
    <t>Gerlach, Jerde</t>
  </si>
  <si>
    <t>Stoltenberg, O'Kon</t>
  </si>
  <si>
    <t>Heller, Schuppe</t>
  </si>
  <si>
    <t>Cummerata, Raynor</t>
  </si>
  <si>
    <t>Kerluke, Murazik</t>
  </si>
  <si>
    <t>Heaney, Gleichner</t>
  </si>
  <si>
    <t>Franey, Farrell</t>
  </si>
  <si>
    <t>Harvey, Smitham</t>
  </si>
  <si>
    <t>Collier, Sipes</t>
  </si>
  <si>
    <t>Haag, Weissnat</t>
  </si>
  <si>
    <t>O'Conner, Smith</t>
  </si>
  <si>
    <t>Effertz, Lemke</t>
  </si>
  <si>
    <t>Pollich, Gleason</t>
  </si>
  <si>
    <t>Price, Jast</t>
  </si>
  <si>
    <t>Emmerich, Bradtke</t>
  </si>
  <si>
    <t>Schaefer, Kessler</t>
  </si>
  <si>
    <t>Runolfsdottir, Dickinson</t>
  </si>
  <si>
    <t>Mohr, Morissette</t>
  </si>
  <si>
    <t>Yost, Bailey</t>
  </si>
  <si>
    <t>Monahan, Mann</t>
  </si>
  <si>
    <t>Corwin, Quitzon</t>
  </si>
  <si>
    <t>Waelchi, Doyle</t>
  </si>
  <si>
    <t>Gusikowski, Denesik</t>
  </si>
  <si>
    <t>Jaskolski, Treutel</t>
  </si>
  <si>
    <t>Morar, Ritchie</t>
  </si>
  <si>
    <t>Mayer, Mitchell</t>
  </si>
  <si>
    <t>Gerhold, Oberbrunner</t>
  </si>
  <si>
    <t>O'Reilly, Huel</t>
  </si>
  <si>
    <t>Leffler, Gislason</t>
  </si>
  <si>
    <t>Kshlerin, Pfannerstill</t>
  </si>
  <si>
    <t>Huels, Moen</t>
  </si>
  <si>
    <t>Runolfsdottir, McLaughlin</t>
  </si>
  <si>
    <t>White, Bednar</t>
  </si>
  <si>
    <t>Ward, Cronin</t>
  </si>
  <si>
    <t>Medhurst, Becker</t>
  </si>
  <si>
    <t>Wilkinson, Romaguera</t>
  </si>
  <si>
    <t>Koelpin, Mayert</t>
  </si>
  <si>
    <t>Breitenberg, Cummings</t>
  </si>
  <si>
    <t>Champlin, Steuber</t>
  </si>
  <si>
    <t>Feest, Durgan</t>
  </si>
  <si>
    <t>Batz, O'Connell</t>
  </si>
  <si>
    <t>Prohaska, Daniel</t>
  </si>
  <si>
    <t>Hettinger, Buckridge</t>
  </si>
  <si>
    <t>Kihn, Kohler</t>
  </si>
  <si>
    <t>Monahan, Stokes</t>
  </si>
  <si>
    <t>Cole, Kunze</t>
  </si>
  <si>
    <t>Orn, Lakin</t>
  </si>
  <si>
    <t>Boehm, Goldner</t>
  </si>
  <si>
    <t>Volkman, Blanda</t>
  </si>
  <si>
    <t>Toy, Botsford</t>
  </si>
  <si>
    <t>Denesik, Stokes</t>
  </si>
  <si>
    <t>Stracke, Hegmann</t>
  </si>
  <si>
    <t>Kovacek, Cronin</t>
  </si>
  <si>
    <t>Rodriguez, McGlynn</t>
  </si>
  <si>
    <t>Tax Rate</t>
  </si>
  <si>
    <t>=K3 * (1 + 0.10)</t>
  </si>
  <si>
    <t>Subtotal</t>
  </si>
  <si>
    <t>=K3+(K3*0.1)</t>
  </si>
  <si>
    <t>=SUM(K3+L3)</t>
  </si>
  <si>
    <t>Formula and Functions</t>
  </si>
  <si>
    <t>Unit Cost</t>
  </si>
  <si>
    <t>=K3*Tax_Rate</t>
  </si>
  <si>
    <t>=K3*$L$1</t>
  </si>
  <si>
    <t>=UNIQUE(D23D45)</t>
  </si>
  <si>
    <t>=COUNTIF(Formula_Functions[Item],K15)</t>
  </si>
  <si>
    <t>=COUNTIF(D3:D45,K15)</t>
  </si>
  <si>
    <t>Count</t>
  </si>
  <si>
    <t>=SUM(Formula_Functions[Total])</t>
  </si>
  <si>
    <t>=MAX(G3:G45)</t>
  </si>
  <si>
    <t>=MIN(E3:E45)</t>
  </si>
  <si>
    <t>=COUNT(G3:G45)</t>
  </si>
  <si>
    <t>=AVERAGE(G3:G45)</t>
  </si>
  <si>
    <t>=SUM(G3:G45)</t>
  </si>
  <si>
    <t>=AVERAGE(Formula_Functions[Total])</t>
  </si>
  <si>
    <t>=COUNT(Formula_Functions[Total])</t>
  </si>
  <si>
    <t>=COUNTA(Formula_Functions[Item])</t>
  </si>
  <si>
    <t>=MAX(Formula_Functions[Units])</t>
  </si>
  <si>
    <t>=MIN(Formula_Functions[Units])</t>
  </si>
  <si>
    <t>=AVERAGEIF(Formula_Functions[Item], "Pencil",Formula_Functions[Total])</t>
  </si>
  <si>
    <t>=DAYS(F3,E3)</t>
  </si>
  <si>
    <t>[$-en-GB]h:mm AM/PM;@</t>
  </si>
  <si>
    <t>dd/mm/yyyy</t>
  </si>
  <si>
    <t>[$-x-sysdate]dddd, mmmm dd, yyyy</t>
  </si>
  <si>
    <t>=MIN(H3:H43)</t>
  </si>
  <si>
    <t>=MAX(H3:H43)</t>
  </si>
  <si>
    <t>=SUM(H3:H43)</t>
  </si>
  <si>
    <t>=SEQUENCE(41)</t>
  </si>
  <si>
    <t>dd mmmm yyyy hh:mm</t>
  </si>
  <si>
    <t>("0") #### ### ###</t>
  </si>
  <si>
    <t>Time</t>
  </si>
  <si>
    <t xml:space="preserve"> </t>
  </si>
  <si>
    <t>List - alphabetical order</t>
  </si>
  <si>
    <t>Formula</t>
  </si>
  <si>
    <t>Function</t>
  </si>
  <si>
    <t>Functions and formulas</t>
  </si>
  <si>
    <t>Function/Formula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</si>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</sst>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[$£-809]* #,##0.00_-;\-[$£-809]* #,##0.00_-;_-[$£-809]* &quot;-&quot;??_-;_-@_-"/>
    <numFmt numFmtId="165" formatCode="[$-F800]dddd\,\ mmmm\ dd\,\ yyyy"/>
    <numFmt numFmtId="166" formatCode="[$-809]h:mm\ AM/PM;@"/>
    <numFmt numFmtId="167" formatCode="[$-F400]h:mm:ss\ AM/PM"/>
    <numFmt numFmtId="168" formatCode="\(&quot;0&quot;\)\ ####\ ###\ ###"/>
    <numFmt numFmtId="169" formatCode="dd\ mmmm\ yyyy\ hh:mm"/>
  </numFmts>
  <fonts count="32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8"/>
      <name val="Aptos Narrow"/>
      <family val="2"/>
      <scheme val="minor"/>
    </font>
    <font>
      <sz val="10"/>
      <color theme="1" tint="0.14996795556505021"/>
      <name val="Aptos Narrow"/>
      <family val="2"/>
      <scheme val="minor"/>
    </font>
    <font>
      <sz val="11"/>
      <color theme="1" tint="0.14999847407452621"/>
      <name val="Aptos Narrow"/>
      <family val="2"/>
      <scheme val="minor"/>
    </font>
    <font>
      <sz val="11.5"/>
      <color theme="1" tint="0.14999847407452621"/>
      <name val="Aptos Narrow"/>
      <family val="2"/>
      <scheme val="minor"/>
    </font>
    <font>
      <sz val="11.5"/>
      <color theme="4" tint="-0.249977111117893"/>
      <name val="Aptos Display"/>
      <family val="2"/>
      <scheme val="major"/>
    </font>
    <font>
      <sz val="11.5"/>
      <color theme="1" tint="0.14999847407452621"/>
      <name val="Aptos Display"/>
      <family val="2"/>
      <scheme val="major"/>
    </font>
    <font>
      <sz val="11.5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0"/>
      <color theme="1" tint="0.14999847407452621"/>
      <name val="Aptos Narrow"/>
      <family val="2"/>
      <scheme val="minor"/>
    </font>
    <font>
      <i/>
      <sz val="10"/>
      <color theme="1" tint="0.14999847407452621"/>
      <name val="Aptos Narrow"/>
      <family val="2"/>
      <scheme val="minor"/>
    </font>
    <font>
      <b/>
      <sz val="18"/>
      <color theme="1" tint="0.14999847407452621"/>
      <name val="Aptos Display"/>
      <family val="2"/>
      <scheme val="major"/>
    </font>
    <font>
      <b/>
      <sz val="14"/>
      <color theme="1" tint="0.14999847407452621"/>
      <name val="Aptos Display"/>
      <family val="2"/>
      <scheme val="major"/>
    </font>
    <font>
      <b/>
      <i/>
      <sz val="18"/>
      <color theme="1" tint="0.14999847407452621"/>
      <name val="Aptos Display"/>
      <family val="2"/>
      <scheme val="major"/>
    </font>
    <font>
      <b/>
      <sz val="12"/>
      <color theme="1" tint="0.14999847407452621"/>
      <name val="Aptos Display"/>
      <family val="2"/>
      <scheme val="major"/>
    </font>
    <font>
      <b/>
      <i/>
      <sz val="12"/>
      <color theme="1" tint="0.14999847407452621"/>
      <name val="Aptos Display"/>
      <family val="2"/>
      <scheme val="major"/>
    </font>
    <font>
      <sz val="11"/>
      <color theme="3"/>
      <name val="Aptos Display"/>
      <family val="2"/>
      <scheme val="major"/>
    </font>
    <font>
      <sz val="11.5"/>
      <color theme="4"/>
      <name val="Aptos Narrow"/>
      <family val="2"/>
      <scheme val="minor"/>
    </font>
    <font>
      <sz val="11.5"/>
      <color theme="4"/>
      <name val="Aptos Display"/>
      <family val="2"/>
      <scheme val="major"/>
    </font>
    <font>
      <sz val="11"/>
      <color theme="4"/>
      <name val="Aptos Display"/>
      <family val="2"/>
      <scheme val="major"/>
    </font>
    <font>
      <sz val="11"/>
      <color theme="1" tint="0.14999847407452621"/>
      <name val="Aptos Display"/>
      <family val="2"/>
      <scheme val="major"/>
    </font>
    <font>
      <sz val="10"/>
      <color theme="1" tint="0.14999847407452621"/>
      <name val="Aptos Display"/>
      <family val="2"/>
      <scheme val="major"/>
    </font>
    <font>
      <b/>
      <sz val="26"/>
      <color theme="4"/>
      <name val="Aptos Display"/>
      <family val="2"/>
      <scheme val="maj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6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theme="7"/>
      </patternFill>
    </fill>
  </fills>
  <borders count="17">
    <border>
      <left/>
      <right/>
      <top/>
      <bottom/>
      <diagonal/>
    </border>
    <border>
      <left/>
      <right/>
      <top style="thick">
        <color theme="4" tint="0.59996337778862885"/>
      </top>
      <bottom/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hair">
        <color theme="4" tint="0.39994506668294322"/>
      </top>
      <bottom/>
      <diagonal/>
    </border>
    <border>
      <left/>
      <right/>
      <top style="hair">
        <color theme="4" tint="0.39994506668294322"/>
      </top>
      <bottom style="hair">
        <color theme="4" tint="0.39994506668294322"/>
      </bottom>
      <diagonal/>
    </border>
    <border>
      <left/>
      <right/>
      <top/>
      <bottom style="hair">
        <color theme="4" tint="0.39994506668294322"/>
      </bottom>
      <diagonal/>
    </border>
    <border>
      <left/>
      <right/>
      <top style="thin">
        <color theme="4" tint="0.59996337778862885"/>
      </top>
      <bottom style="hair">
        <color theme="4" tint="0.39994506668294322"/>
      </bottom>
      <diagonal/>
    </border>
    <border>
      <left/>
      <right/>
      <top/>
      <bottom style="thin">
        <color theme="4" tint="0.59996337778862885"/>
      </bottom>
      <diagonal/>
    </border>
    <border>
      <left/>
      <right/>
      <top style="medium">
        <color theme="4" tint="0.39994506668294322"/>
      </top>
      <bottom style="thin">
        <color theme="4" tint="0.59996337778862885"/>
      </bottom>
      <diagonal/>
    </border>
    <border>
      <left/>
      <right/>
      <top style="medium">
        <color theme="4" tint="0.79998168889431442"/>
      </top>
      <bottom style="medium">
        <color theme="4" tint="0.39994506668294322"/>
      </bottom>
      <diagonal/>
    </border>
    <border>
      <left/>
      <right/>
      <top/>
      <bottom style="medium">
        <color theme="4" tint="0.79998168889431442"/>
      </bottom>
      <diagonal/>
    </border>
    <border>
      <left/>
      <right style="thick">
        <color theme="0"/>
      </right>
      <top style="hair">
        <color theme="4" tint="0.39994506668294322"/>
      </top>
      <bottom style="hair">
        <color theme="4" tint="0.39994506668294322"/>
      </bottom>
      <diagonal/>
    </border>
    <border>
      <left/>
      <right/>
      <top/>
      <bottom style="thick">
        <color theme="4" tint="0.39994506668294322"/>
      </bottom>
      <diagonal/>
    </border>
    <border>
      <left/>
      <right/>
      <top/>
      <bottom style="thick">
        <color theme="0"/>
      </bottom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9" fillId="4" borderId="2" applyNumberFormat="0" applyProtection="0">
      <alignment vertical="center"/>
    </xf>
    <xf numFmtId="0" fontId="17" fillId="0" borderId="0" applyNumberFormat="0" applyFill="0" applyBorder="0" applyAlignment="0" applyProtection="0"/>
    <xf numFmtId="0" fontId="20" fillId="2" borderId="10" applyNumberFormat="0" applyProtection="0">
      <alignment vertical="center"/>
    </xf>
    <xf numFmtId="0" fontId="23" fillId="0" borderId="0" applyNumberFormat="0" applyFill="0" applyBorder="0" applyAlignment="0" applyProtection="0"/>
    <xf numFmtId="9" fontId="24" fillId="0" borderId="0" applyFont="0" applyFill="0" applyBorder="0" applyAlignment="0" applyProtection="0"/>
  </cellStyleXfs>
  <cellXfs count="140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4" fontId="6" fillId="2" borderId="0" xfId="1" applyNumberFormat="1" applyFont="1" applyFill="1"/>
    <xf numFmtId="0" fontId="7" fillId="2" borderId="0" xfId="1" applyFont="1" applyFill="1"/>
    <xf numFmtId="4" fontId="6" fillId="2" borderId="0" xfId="1" applyNumberFormat="1" applyFont="1" applyFill="1" applyAlignment="1">
      <alignment horizontal="right"/>
    </xf>
    <xf numFmtId="4" fontId="8" fillId="0" borderId="0" xfId="1" applyNumberFormat="1" applyFont="1" applyAlignment="1">
      <alignment horizontal="right"/>
    </xf>
    <xf numFmtId="4" fontId="8" fillId="3" borderId="1" xfId="1" applyNumberFormat="1" applyFont="1" applyFill="1" applyBorder="1" applyAlignment="1">
      <alignment horizontal="right" vertical="center"/>
    </xf>
    <xf numFmtId="0" fontId="8" fillId="3" borderId="1" xfId="1" applyFont="1" applyFill="1" applyBorder="1" applyAlignment="1">
      <alignment horizontal="right" vertical="center"/>
    </xf>
    <xf numFmtId="0" fontId="8" fillId="3" borderId="1" xfId="1" applyFont="1" applyFill="1" applyBorder="1" applyAlignment="1">
      <alignment horizontal="left" vertical="center"/>
    </xf>
    <xf numFmtId="4" fontId="4" fillId="2" borderId="0" xfId="1" applyNumberFormat="1" applyFont="1" applyFill="1"/>
    <xf numFmtId="0" fontId="4" fillId="2" borderId="0" xfId="1" applyFont="1" applyFill="1"/>
    <xf numFmtId="4" fontId="4" fillId="2" borderId="0" xfId="1" applyNumberFormat="1" applyFont="1" applyFill="1" applyAlignment="1">
      <alignment horizontal="right"/>
    </xf>
    <xf numFmtId="2" fontId="4" fillId="0" borderId="0" xfId="1" applyNumberFormat="1" applyFont="1" applyAlignment="1">
      <alignment horizontal="right"/>
    </xf>
    <xf numFmtId="4" fontId="7" fillId="2" borderId="0" xfId="1" applyNumberFormat="1" applyFont="1" applyFill="1"/>
    <xf numFmtId="4" fontId="7" fillId="2" borderId="0" xfId="1" applyNumberFormat="1" applyFont="1" applyFill="1" applyAlignment="1">
      <alignment horizontal="right"/>
    </xf>
    <xf numFmtId="4" fontId="9" fillId="4" borderId="2" xfId="2" applyNumberFormat="1">
      <alignment vertical="center"/>
    </xf>
    <xf numFmtId="0" fontId="9" fillId="4" borderId="2" xfId="2">
      <alignment vertical="center"/>
    </xf>
    <xf numFmtId="0" fontId="10" fillId="0" borderId="0" xfId="1" applyFont="1"/>
    <xf numFmtId="4" fontId="10" fillId="2" borderId="3" xfId="1" applyNumberFormat="1" applyFont="1" applyFill="1" applyBorder="1"/>
    <xf numFmtId="0" fontId="11" fillId="2" borderId="3" xfId="1" applyFont="1" applyFill="1" applyBorder="1"/>
    <xf numFmtId="4" fontId="10" fillId="2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right"/>
    </xf>
    <xf numFmtId="0" fontId="10" fillId="0" borderId="3" xfId="1" applyFont="1" applyBorder="1" applyAlignment="1">
      <alignment horizontal="right"/>
    </xf>
    <xf numFmtId="0" fontId="10" fillId="5" borderId="3" xfId="1" applyFont="1" applyFill="1" applyBorder="1" applyAlignment="1">
      <alignment horizontal="right"/>
    </xf>
    <xf numFmtId="0" fontId="10" fillId="0" borderId="3" xfId="1" applyFont="1" applyBorder="1" applyAlignment="1">
      <alignment horizontal="left"/>
    </xf>
    <xf numFmtId="4" fontId="10" fillId="2" borderId="4" xfId="1" applyNumberFormat="1" applyFont="1" applyFill="1" applyBorder="1"/>
    <xf numFmtId="0" fontId="10" fillId="2" borderId="4" xfId="1" applyFont="1" applyFill="1" applyBorder="1"/>
    <xf numFmtId="4" fontId="10" fillId="2" borderId="4" xfId="1" applyNumberFormat="1" applyFont="1" applyFill="1" applyBorder="1" applyAlignment="1">
      <alignment horizontal="right"/>
    </xf>
    <xf numFmtId="4" fontId="10" fillId="0" borderId="0" xfId="1" applyNumberFormat="1" applyFont="1" applyAlignment="1">
      <alignment horizontal="right"/>
    </xf>
    <xf numFmtId="4" fontId="10" fillId="0" borderId="4" xfId="1" applyNumberFormat="1" applyFont="1" applyBorder="1" applyAlignment="1">
      <alignment horizontal="right"/>
    </xf>
    <xf numFmtId="0" fontId="10" fillId="5" borderId="4" xfId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4" fontId="10" fillId="2" borderId="5" xfId="1" applyNumberFormat="1" applyFont="1" applyFill="1" applyBorder="1"/>
    <xf numFmtId="0" fontId="11" fillId="2" borderId="5" xfId="1" applyFont="1" applyFill="1" applyBorder="1"/>
    <xf numFmtId="4" fontId="10" fillId="2" borderId="5" xfId="1" applyNumberFormat="1" applyFont="1" applyFill="1" applyBorder="1" applyAlignment="1">
      <alignment horizontal="right"/>
    </xf>
    <xf numFmtId="0" fontId="10" fillId="0" borderId="6" xfId="1" applyFont="1" applyBorder="1" applyAlignment="1">
      <alignment horizontal="right"/>
    </xf>
    <xf numFmtId="0" fontId="10" fillId="5" borderId="6" xfId="1" applyFont="1" applyFill="1" applyBorder="1" applyAlignment="1">
      <alignment horizontal="right"/>
    </xf>
    <xf numFmtId="0" fontId="10" fillId="0" borderId="6" xfId="1" applyFont="1" applyBorder="1" applyAlignment="1">
      <alignment horizontal="left"/>
    </xf>
    <xf numFmtId="0" fontId="12" fillId="0" borderId="0" xfId="1" applyFont="1"/>
    <xf numFmtId="4" fontId="13" fillId="2" borderId="7" xfId="1" applyNumberFormat="1" applyFont="1" applyFill="1" applyBorder="1"/>
    <xf numFmtId="0" fontId="14" fillId="2" borderId="7" xfId="1" applyFont="1" applyFill="1" applyBorder="1"/>
    <xf numFmtId="4" fontId="13" fillId="2" borderId="7" xfId="1" applyNumberFormat="1" applyFont="1" applyFill="1" applyBorder="1" applyAlignment="1">
      <alignment horizontal="right"/>
    </xf>
    <xf numFmtId="9" fontId="15" fillId="0" borderId="0" xfId="1" applyNumberFormat="1" applyFont="1" applyAlignment="1">
      <alignment horizontal="right"/>
    </xf>
    <xf numFmtId="9" fontId="15" fillId="5" borderId="7" xfId="1" applyNumberFormat="1" applyFont="1" applyFill="1" applyBorder="1" applyAlignment="1">
      <alignment horizontal="right" vertical="center"/>
    </xf>
    <xf numFmtId="0" fontId="16" fillId="5" borderId="7" xfId="1" applyFont="1" applyFill="1" applyBorder="1" applyAlignment="1">
      <alignment horizontal="right" vertical="center"/>
    </xf>
    <xf numFmtId="0" fontId="17" fillId="0" borderId="8" xfId="3" applyFill="1" applyBorder="1" applyAlignment="1">
      <alignment vertical="center"/>
    </xf>
    <xf numFmtId="4" fontId="10" fillId="2" borderId="6" xfId="1" applyNumberFormat="1" applyFont="1" applyFill="1" applyBorder="1"/>
    <xf numFmtId="0" fontId="11" fillId="2" borderId="6" xfId="1" applyFont="1" applyFill="1" applyBorder="1"/>
    <xf numFmtId="4" fontId="10" fillId="2" borderId="6" xfId="1" applyNumberFormat="1" applyFont="1" applyFill="1" applyBorder="1" applyAlignment="1">
      <alignment horizontal="right"/>
    </xf>
    <xf numFmtId="0" fontId="17" fillId="5" borderId="7" xfId="3" applyFill="1" applyBorder="1" applyAlignment="1">
      <alignment vertical="center"/>
    </xf>
    <xf numFmtId="0" fontId="17" fillId="0" borderId="7" xfId="3" applyFill="1" applyBorder="1" applyAlignment="1"/>
    <xf numFmtId="10" fontId="10" fillId="0" borderId="3" xfId="1" applyNumberFormat="1" applyFont="1" applyBorder="1" applyAlignment="1">
      <alignment horizontal="right"/>
    </xf>
    <xf numFmtId="9" fontId="15" fillId="0" borderId="7" xfId="1" applyNumberFormat="1" applyFont="1" applyBorder="1" applyAlignment="1">
      <alignment horizontal="right" vertical="center"/>
    </xf>
    <xf numFmtId="4" fontId="10" fillId="5" borderId="4" xfId="1" applyNumberFormat="1" applyFont="1" applyFill="1" applyBorder="1" applyAlignment="1">
      <alignment horizontal="right"/>
    </xf>
    <xf numFmtId="10" fontId="10" fillId="0" borderId="4" xfId="1" applyNumberFormat="1" applyFont="1" applyBorder="1" applyAlignment="1">
      <alignment horizontal="right"/>
    </xf>
    <xf numFmtId="0" fontId="9" fillId="4" borderId="9" xfId="2" applyBorder="1">
      <alignment vertical="center"/>
    </xf>
    <xf numFmtId="0" fontId="18" fillId="0" borderId="0" xfId="1" applyFont="1"/>
    <xf numFmtId="0" fontId="19" fillId="2" borderId="0" xfId="1" applyFont="1" applyFill="1"/>
    <xf numFmtId="4" fontId="19" fillId="0" borderId="0" xfId="1" applyNumberFormat="1" applyFont="1" applyAlignment="1">
      <alignment horizontal="right"/>
    </xf>
    <xf numFmtId="4" fontId="20" fillId="2" borderId="10" xfId="4" applyNumberFormat="1">
      <alignment vertical="center"/>
    </xf>
    <xf numFmtId="0" fontId="20" fillId="2" borderId="10" xfId="4">
      <alignment vertical="center"/>
    </xf>
    <xf numFmtId="0" fontId="10" fillId="0" borderId="4" xfId="1" applyFont="1" applyBorder="1" applyAlignment="1">
      <alignment horizontal="left" indent="1"/>
    </xf>
    <xf numFmtId="0" fontId="11" fillId="2" borderId="4" xfId="1" applyFont="1" applyFill="1" applyBorder="1"/>
    <xf numFmtId="0" fontId="10" fillId="0" borderId="4" xfId="1" applyFont="1" applyBorder="1" applyAlignment="1">
      <alignment horizontal="right"/>
    </xf>
    <xf numFmtId="0" fontId="10" fillId="0" borderId="11" xfId="1" applyFont="1" applyBorder="1" applyAlignment="1">
      <alignment horizontal="right"/>
    </xf>
    <xf numFmtId="9" fontId="10" fillId="0" borderId="5" xfId="1" applyNumberFormat="1" applyFont="1" applyBorder="1" applyAlignment="1">
      <alignment horizontal="right"/>
    </xf>
    <xf numFmtId="0" fontId="10" fillId="5" borderId="5" xfId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0" fontId="10" fillId="0" borderId="3" xfId="1" applyFont="1" applyBorder="1" applyAlignment="1">
      <alignment horizontal="left" indent="1"/>
    </xf>
    <xf numFmtId="0" fontId="10" fillId="5" borderId="11" xfId="1" applyFont="1" applyFill="1" applyBorder="1" applyAlignment="1">
      <alignment horizontal="right"/>
    </xf>
    <xf numFmtId="4" fontId="20" fillId="2" borderId="10" xfId="4" applyNumberFormat="1" applyAlignment="1">
      <alignment horizontal="right" vertical="center"/>
    </xf>
    <xf numFmtId="0" fontId="20" fillId="2" borderId="10" xfId="4" applyAlignment="1">
      <alignment horizontal="right" vertical="center"/>
    </xf>
    <xf numFmtId="9" fontId="10" fillId="0" borderId="6" xfId="1" applyNumberFormat="1" applyFont="1" applyBorder="1" applyAlignment="1">
      <alignment horizontal="right"/>
    </xf>
    <xf numFmtId="4" fontId="21" fillId="2" borderId="0" xfId="1" applyNumberFormat="1" applyFont="1" applyFill="1"/>
    <xf numFmtId="0" fontId="21" fillId="2" borderId="0" xfId="1" applyFont="1" applyFill="1"/>
    <xf numFmtId="4" fontId="21" fillId="2" borderId="0" xfId="1" applyNumberFormat="1" applyFont="1" applyFill="1" applyAlignment="1">
      <alignment horizontal="right"/>
    </xf>
    <xf numFmtId="4" fontId="9" fillId="0" borderId="0" xfId="1" applyNumberFormat="1" applyFont="1" applyAlignment="1">
      <alignment horizontal="right"/>
    </xf>
    <xf numFmtId="0" fontId="10" fillId="2" borderId="3" xfId="1" applyFont="1" applyFill="1" applyBorder="1"/>
    <xf numFmtId="4" fontId="10" fillId="5" borderId="3" xfId="1" applyNumberFormat="1" applyFont="1" applyFill="1" applyBorder="1" applyAlignment="1">
      <alignment horizontal="right"/>
    </xf>
    <xf numFmtId="0" fontId="17" fillId="0" borderId="7" xfId="3" applyFill="1" applyBorder="1" applyAlignment="1">
      <alignment vertical="center"/>
    </xf>
    <xf numFmtId="0" fontId="20" fillId="0" borderId="0" xfId="1" applyFont="1"/>
    <xf numFmtId="3" fontId="20" fillId="2" borderId="0" xfId="1" applyNumberFormat="1" applyFont="1" applyFill="1"/>
    <xf numFmtId="0" fontId="20" fillId="2" borderId="0" xfId="1" applyFont="1" applyFill="1"/>
    <xf numFmtId="3" fontId="20" fillId="2" borderId="0" xfId="1" applyNumberFormat="1" applyFont="1" applyFill="1" applyAlignment="1">
      <alignment horizontal="right"/>
    </xf>
    <xf numFmtId="3" fontId="20" fillId="0" borderId="0" xfId="1" applyNumberFormat="1" applyFont="1" applyAlignment="1">
      <alignment horizontal="right"/>
    </xf>
    <xf numFmtId="0" fontId="20" fillId="5" borderId="0" xfId="1" applyFont="1" applyFill="1" applyAlignment="1">
      <alignment horizontal="right"/>
    </xf>
    <xf numFmtId="2" fontId="10" fillId="2" borderId="12" xfId="1" applyNumberFormat="1" applyFont="1" applyFill="1" applyBorder="1" applyAlignment="1">
      <alignment horizontal="center"/>
    </xf>
    <xf numFmtId="0" fontId="10" fillId="2" borderId="12" xfId="1" applyFont="1" applyFill="1" applyBorder="1"/>
    <xf numFmtId="2" fontId="22" fillId="2" borderId="12" xfId="1" applyNumberFormat="1" applyFont="1" applyFill="1" applyBorder="1" applyAlignment="1">
      <alignment horizontal="right"/>
    </xf>
    <xf numFmtId="0" fontId="10" fillId="0" borderId="13" xfId="1" applyFont="1" applyBorder="1" applyAlignment="1">
      <alignment horizontal="right"/>
    </xf>
    <xf numFmtId="0" fontId="10" fillId="2" borderId="12" xfId="1" applyFont="1" applyFill="1" applyBorder="1" applyAlignment="1">
      <alignment horizontal="right"/>
    </xf>
    <xf numFmtId="0" fontId="10" fillId="2" borderId="12" xfId="1" applyFont="1" applyFill="1" applyBorder="1" applyAlignment="1">
      <alignment horizontal="center"/>
    </xf>
    <xf numFmtId="0" fontId="10" fillId="2" borderId="12" xfId="1" applyFont="1" applyFill="1" applyBorder="1" applyAlignment="1">
      <alignment horizontal="left"/>
    </xf>
    <xf numFmtId="2" fontId="4" fillId="0" borderId="0" xfId="1" applyNumberFormat="1" applyFont="1"/>
    <xf numFmtId="0" fontId="23" fillId="0" borderId="0" xfId="5" applyFill="1" applyBorder="1" applyAlignment="1">
      <alignment horizontal="left" vertical="center"/>
    </xf>
    <xf numFmtId="9" fontId="15" fillId="0" borderId="7" xfId="1" applyNumberFormat="1" applyFont="1" applyBorder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0" fontId="27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168" fontId="0" fillId="0" borderId="0" xfId="0" applyNumberFormat="1"/>
    <xf numFmtId="49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49" fontId="0" fillId="0" borderId="0" xfId="0" quotePrefix="1" applyNumberFormat="1" applyAlignment="1">
      <alignment vertical="center"/>
    </xf>
    <xf numFmtId="0" fontId="0" fillId="0" borderId="0" xfId="0" applyAlignment="1">
      <alignment horizontal="right" vertical="center"/>
    </xf>
    <xf numFmtId="165" fontId="27" fillId="0" borderId="0" xfId="0" applyNumberFormat="1" applyFont="1" applyAlignment="1">
      <alignment horizontal="left" vertical="center" indent="1"/>
    </xf>
    <xf numFmtId="165" fontId="26" fillId="0" borderId="0" xfId="0" applyNumberFormat="1" applyFont="1" applyAlignment="1">
      <alignment horizontal="right" vertical="center" indent="1"/>
    </xf>
    <xf numFmtId="165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/>
    </xf>
    <xf numFmtId="0" fontId="25" fillId="6" borderId="14" xfId="0" applyFont="1" applyFill="1" applyBorder="1" applyAlignment="1">
      <alignment horizontal="left" vertical="center" indent="1"/>
    </xf>
    <xf numFmtId="0" fontId="1" fillId="0" borderId="15" xfId="0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168" fontId="0" fillId="0" borderId="15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49" fontId="26" fillId="0" borderId="0" xfId="0" applyNumberFormat="1" applyFont="1" applyAlignment="1">
      <alignment horizontal="left" vertical="center" indent="1"/>
    </xf>
    <xf numFmtId="1" fontId="27" fillId="0" borderId="0" xfId="0" applyNumberFormat="1" applyFont="1" applyAlignment="1">
      <alignment horizontal="left" vertical="center" indent="1"/>
    </xf>
    <xf numFmtId="1" fontId="26" fillId="0" borderId="0" xfId="0" applyNumberFormat="1" applyFont="1" applyAlignment="1">
      <alignment horizontal="left" vertical="center" indent="1"/>
    </xf>
    <xf numFmtId="1" fontId="0" fillId="0" borderId="0" xfId="0" applyNumberFormat="1" applyAlignment="1">
      <alignment vertical="center"/>
    </xf>
    <xf numFmtId="164" fontId="26" fillId="0" borderId="0" xfId="0" applyNumberFormat="1" applyFont="1" applyAlignment="1">
      <alignment horizontal="left" vertical="center" indent="1"/>
    </xf>
    <xf numFmtId="0" fontId="29" fillId="0" borderId="0" xfId="0" applyFont="1" applyAlignment="1">
      <alignment vertical="center"/>
    </xf>
    <xf numFmtId="0" fontId="30" fillId="0" borderId="16" xfId="0" applyFont="1" applyBorder="1" applyAlignment="1">
      <alignment horizontal="right" vertical="center"/>
    </xf>
    <xf numFmtId="9" fontId="31" fillId="0" borderId="16" xfId="6" applyFont="1" applyBorder="1" applyAlignment="1" applyProtection="1">
      <alignment horizontal="center" vertical="center"/>
      <protection locked="0"/>
    </xf>
    <xf numFmtId="49" fontId="31" fillId="0" borderId="16" xfId="6" applyNumberFormat="1" applyFont="1" applyBorder="1" applyAlignment="1" applyProtection="1">
      <alignment horizontal="center" vertical="center"/>
      <protection locked="0"/>
    </xf>
    <xf numFmtId="0" fontId="25" fillId="6" borderId="0" xfId="0" applyFont="1" applyFill="1" applyAlignment="1">
      <alignment horizontal="left" vertical="center" indent="1"/>
    </xf>
    <xf numFmtId="0" fontId="28" fillId="6" borderId="0" xfId="0" applyFont="1" applyFill="1" applyAlignment="1">
      <alignment horizontal="left" vertical="center" indent="1"/>
    </xf>
    <xf numFmtId="0" fontId="0" fillId="0" borderId="0" xfId="0" applyAlignment="1">
      <alignment horizontal="left" indent="1"/>
    </xf>
    <xf numFmtId="164" fontId="0" fillId="0" borderId="15" xfId="0" applyNumberFormat="1" applyBorder="1" applyAlignment="1">
      <alignment horizontal="left" vertical="center" indent="1"/>
    </xf>
    <xf numFmtId="0" fontId="25" fillId="6" borderId="0" xfId="0" applyFont="1" applyFill="1" applyAlignment="1">
      <alignment horizontal="left" vertical="center" indent="2"/>
    </xf>
    <xf numFmtId="164" fontId="26" fillId="0" borderId="0" xfId="0" applyNumberFormat="1" applyFont="1" applyAlignment="1">
      <alignment horizontal="right" vertical="center" indent="1"/>
    </xf>
    <xf numFmtId="169" fontId="0" fillId="0" borderId="15" xfId="0" applyNumberFormat="1" applyBorder="1" applyAlignment="1">
      <alignment vertical="center"/>
    </xf>
    <xf numFmtId="167" fontId="0" fillId="0" borderId="0" xfId="0" applyNumberFormat="1" applyAlignment="1">
      <alignment horizontal="right" vertical="center"/>
    </xf>
  </cellXfs>
  <cellStyles count="7">
    <cellStyle name="Heading 1 2" xfId="3" xr:uid="{3C366A27-3DD1-8D49-B3B6-8853C6B0999E}"/>
    <cellStyle name="Heading 2 2" xfId="2" xr:uid="{A90875D7-E138-BE49-9B3C-8E74ACEC9020}"/>
    <cellStyle name="Heading 3 2" xfId="4" xr:uid="{62DD4080-FDCC-1C48-B029-F04F3AA2AD0B}"/>
    <cellStyle name="Normal" xfId="0" builtinId="0"/>
    <cellStyle name="Normal 2" xfId="1" xr:uid="{FE4F7FE0-9853-6740-A0D6-910D4CF76C54}"/>
    <cellStyle name="Per cent" xfId="6" builtinId="5"/>
    <cellStyle name="Title 2" xfId="5" xr:uid="{3975125A-88D9-3247-9BA5-F0CF24B82011}"/>
  </cellStyles>
  <dxfs count="39">
    <dxf>
      <alignment horizontal="general" vertical="center" textRotation="0" wrapText="0" indent="0" justifyLastLine="0" shrinkToFit="0" readingOrder="0"/>
    </dxf>
    <dxf>
      <numFmt numFmtId="19" formatCode="dd/mm/yyyy"/>
      <alignment horizontal="general" vertical="center" textRotation="0" wrapText="0" indent="0" justifyLastLine="0" shrinkToFit="0" readingOrder="0"/>
    </dxf>
    <dxf>
      <numFmt numFmtId="19" formatCode="dd/mm/yyyy"/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numFmt numFmtId="2" formatCode="0.00"/>
      <alignment horizontal="general" vertical="center" textRotation="0" wrapText="0" indent="0" justifyLastLine="0" shrinkToFit="0" readingOrder="0"/>
    </dxf>
    <dxf>
      <numFmt numFmtId="166" formatCode="[$-809]h:mm\ AM/PM;@"/>
      <alignment horizontal="general" vertical="center" textRotation="0" wrapText="0" indent="0" justifyLastLine="0" shrinkToFit="0" readingOrder="0"/>
    </dxf>
    <dxf>
      <numFmt numFmtId="166" formatCode="[$-809]h:mm\ AM/PM;@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numFmt numFmtId="164" formatCode="_-[$£-809]* #,##0.00_-;\-[$£-809]* #,##0.00_-;_-[$£-809]* &quot;-&quot;??_-;_-@_-"/>
    </dxf>
    <dxf>
      <numFmt numFmtId="164" formatCode="_-[$£-809]* #,##0.00_-;\-[$£-809]* #,##0.00_-;_-[$£-809]* &quot;-&quot;??_-;_-@_-"/>
    </dxf>
    <dxf>
      <numFmt numFmtId="1" formatCode="0"/>
    </dxf>
    <dxf>
      <numFmt numFmtId="165" formatCode="[$-F800]dddd\,\ mmmm\ dd\,\ yyyy"/>
      <alignment horizontal="right" vertical="bottom" textRotation="0" wrapText="0" indent="0" justifyLastLine="0" shrinkToFit="0" readingOrder="0"/>
    </dxf>
    <dxf>
      <numFmt numFmtId="164" formatCode="_-[$£-809]* #,##0.00_-;\-[$£-809]* #,##0.00_-;_-[$£-809]* &quot;-&quot;??_-;_-@_-"/>
      <alignment horizontal="general" vertical="center" textRotation="0" wrapText="0" indent="0" justifyLastLine="0" shrinkToFit="0" readingOrder="0"/>
    </dxf>
    <dxf>
      <numFmt numFmtId="164" formatCode="_-[$£-809]* #,##0.00_-;\-[$£-809]* #,##0.00_-;_-[$£-809]* &quot;-&quot;??_-;_-@_-"/>
      <alignment horizontal="general" vertical="center" textRotation="0" wrapText="0" indent="0" justifyLastLine="0" shrinkToFit="0" readingOrder="0"/>
    </dxf>
    <dxf>
      <numFmt numFmtId="164" formatCode="_-[$£-809]* #,##0.00_-;\-[$£-809]* #,##0.00_-;_-[$£-809]* &quot;-&quot;??_-;_-@_-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_-[$£-809]* #,##0.00_-;\-[$£-809]* #,##0.00_-;_-[$£-809]* &quot;-&quot;??_-;_-@_-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165" formatCode="[$-F800]dddd\,\ mmmm\ dd\,\ yyyy"/>
      <alignment horizontal="right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1" formatCode="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[$-F800]dddd\,\ mmmm\ dd\,\ yyyy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[$£-809]* #,##0.00_-;\-[$£-809]* #,##0.00_-;_-[$£-809]* &quot;-&quot;??_-;_-@_-"/>
      <alignment horizontal="left" vertical="center" textRotation="0" wrapText="0" indent="1" justifyLastLine="0" shrinkToFit="0" readingOrder="0"/>
      <border diagonalUp="0" diagonalDown="0">
        <left/>
        <right/>
        <top style="thin">
          <color theme="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8" formatCode="\(&quot;0&quot;\)\ ####\ ###\ ###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7"/>
        </top>
        <bottom/>
        <vertical/>
        <horizontal/>
      </border>
    </dxf>
    <dxf>
      <border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theme="7"/>
          <bgColor theme="7"/>
        </patternFill>
      </fill>
      <alignment horizontal="left" vertical="center" textRotation="0" wrapText="0" indent="1" justifyLastLine="0" shrinkToFit="0" readingOrder="0"/>
    </dxf>
  </dxfs>
  <tableStyles count="1" defaultTableStyle="TableStyleMedium2" defaultPivotStyle="PivotStyleLight16">
    <tableStyle name="Table Style 1" pivot="0" count="0" xr9:uid="{DE72F6DA-5283-AF49-BCE6-22F3FE309088}"/>
  </tableStyles>
  <colors>
    <mruColors>
      <color rgb="FFE9F3FB"/>
      <color rgb="FF0090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73E0DC3-F9C8-FB47-B8C7-874517212083}" name="Numbering" displayName="Numbering" ref="A2:I43" totalsRowShown="0" headerRowDxfId="38" tableBorderDxfId="37">
  <autoFilter ref="A2:I43" xr:uid="{E73E0DC3-F9C8-FB47-B8C7-874517212083}"/>
  <tableColumns count="9">
    <tableColumn id="1" xr3:uid="{1E846965-B7B5-824D-B19F-F7F0EED06703}" name="Numbering" dataDxfId="36"/>
    <tableColumn id="2" xr3:uid="{37E7EDD7-D70E-CD4B-8602-CE7A1F0A13BD}" name="First Name" dataDxfId="35"/>
    <tableColumn id="3" xr3:uid="{2EE9E25D-5B91-3D49-877A-898DC47298B0}" name="Last Name" dataDxfId="34"/>
    <tableColumn id="4" xr3:uid="{EAC232DD-C610-034F-B206-B09F16F4034F}" name="Street" dataDxfId="33"/>
    <tableColumn id="5" xr3:uid="{D9461A9B-F38E-4C47-8EC9-83E7BBDBD9EB}" name="Towm" dataDxfId="32"/>
    <tableColumn id="6" xr3:uid="{EB559AFD-9B9D-744A-BEC2-75578066FD12}" name="Postcode" dataDxfId="31"/>
    <tableColumn id="7" xr3:uid="{219949EA-FB38-EF4F-B8BF-610C4BF0AB00}" name="Contact number" dataDxfId="30"/>
    <tableColumn id="8" xr3:uid="{F5DE6BD6-C848-214F-9DE8-DB3D4873D367}" name="Donation" dataDxfId="29"/>
    <tableColumn id="9" xr3:uid="{95EDB4F2-8E11-3341-8E6C-66BECFFD104D}" name="Date" dataDxfId="28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216EEE4-6B66-B94F-8CF9-6BD1442E4666}" name="Cell_formatting" displayName="Cell_formatting" ref="A2:M1002" totalsRowShown="0" headerRowDxfId="27" dataDxfId="26">
  <autoFilter ref="A2:M1002" xr:uid="{1216EEE4-6B66-B94F-8CF9-6BD1442E4666}"/>
  <tableColumns count="13">
    <tableColumn id="1" xr3:uid="{857A6DFF-0715-494C-BEB0-F492777431EA}" name="id" dataDxfId="25"/>
    <tableColumn id="2" xr3:uid="{43E94D39-377D-8B4B-9807-D349EA96F548}" name="firstname" dataDxfId="24"/>
    <tableColumn id="3" xr3:uid="{7ADC7B4C-7426-5448-9B46-DA930DD12791}" name="lastname" dataDxfId="23"/>
    <tableColumn id="4" xr3:uid="{0925AEAC-0CA3-214A-B65B-324BC8892DDA}" name="email" dataDxfId="22"/>
    <tableColumn id="5" xr3:uid="{994F1324-8276-2142-89D0-E030D0767FAC}" name="Date" dataDxfId="21"/>
    <tableColumn id="6" xr3:uid="{85125676-469C-9D48-85A6-BFDCFBC17CB5}" name="Company" dataDxfId="20"/>
    <tableColumn id="7" xr3:uid="{2336C67E-54BA-B944-BBD4-C748E2E3C48B}" name="Contact number" dataDxfId="19"/>
    <tableColumn id="8" xr3:uid="{3497957E-F5BA-5F4E-B252-061F208CF133}" name="Product" dataDxfId="18"/>
    <tableColumn id="9" xr3:uid="{8FBA895B-0E4F-6D45-BE29-1BAB5B873B9C}" name="Price" dataDxfId="17"/>
    <tableColumn id="10" xr3:uid="{DDEB6E5E-3243-734C-A2DC-510B010F8FD9}" name="Quantity" dataDxfId="16"/>
    <tableColumn id="11" xr3:uid="{FFF97085-951E-FD4E-9077-4B7556D397A2}" name="Subtotal" dataDxfId="15">
      <calculatedColumnFormula>SUM(I3*J3)</calculatedColumnFormula>
    </tableColumn>
    <tableColumn id="12" xr3:uid="{172DB0C2-3F7A-9848-8946-09AD9F493B39}" name="Tax 10%" dataDxfId="14">
      <calculatedColumnFormula>K3*Tax_Rate</calculatedColumnFormula>
    </tableColumn>
    <tableColumn id="13" xr3:uid="{7744C261-387C-2C42-A420-5BEFD552674D}" name="Total" dataDxfId="13">
      <calculatedColumnFormula>SUM(K3+L3)</calculatedColumnFormula>
    </tableColumn>
  </tableColumns>
  <tableStyleInfo name="TableStyleLight1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628C3F6-876D-DA40-8D46-A0AC42259307}" name="Formula_Functions" displayName="Formula_Functions" ref="A2:G46" totalsRowShown="0">
  <autoFilter ref="A2:G46" xr:uid="{B628C3F6-876D-DA40-8D46-A0AC42259307}"/>
  <tableColumns count="7">
    <tableColumn id="1" xr3:uid="{E2B1E9C7-5DC1-E44C-8121-2DC84BDD9378}" name="OrderDate" dataDxfId="12"/>
    <tableColumn id="2" xr3:uid="{F60B8FFA-DD17-2145-8F70-9CE862ABAE21}" name="Region"/>
    <tableColumn id="3" xr3:uid="{8F3816E1-C9AC-DA48-905C-7886BD5E9DE1}" name="Rep"/>
    <tableColumn id="4" xr3:uid="{384048D4-773D-634F-9E7B-1320028BDD03}" name="Item"/>
    <tableColumn id="5" xr3:uid="{E02F3A40-3D60-454B-9D61-6D9B9A2A3586}" name="Units" dataDxfId="11"/>
    <tableColumn id="6" xr3:uid="{BF87C6F9-F2D0-C543-8EF0-1F6E345500A0}" name="Unit Cost" dataDxfId="10"/>
    <tableColumn id="7" xr3:uid="{3E8C89D0-0409-1546-8D73-835CA14E2C88}" name="Total" dataDxfId="9"/>
  </tableColumns>
  <tableStyleInfo name="TableStyleLight1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DFB31FF-8006-864A-91E1-E613500F3EF8}" name="Table8" displayName="Table8" ref="A2:C9" totalsRowShown="0" headerRowDxfId="8" dataDxfId="7">
  <autoFilter ref="A2:C9" xr:uid="{0DFB31FF-8006-864A-91E1-E613500F3EF8}"/>
  <tableColumns count="3">
    <tableColumn id="1" xr3:uid="{9BE9603C-F8EA-C045-B12D-C5C55A207C19}" name="Start" dataDxfId="6"/>
    <tableColumn id="2" xr3:uid="{37C3F88A-7C86-7947-8A4A-ECED5E3B60B1}" name="Finish" dataDxfId="5"/>
    <tableColumn id="3" xr3:uid="{2F79CE61-8609-CD4E-A958-4D2EBE01FBE9}" name="Tine in Hours" dataDxfId="4">
      <calculatedColumnFormula>MOD(B3-A3,1)*24</calculatedColumnFormula>
    </tableColumn>
  </tableColumns>
  <tableStyleInfo name="TableStyleLight1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7F87524-61CD-094B-A91E-8F9F7A7CA472}" name="Table9" displayName="Table9" ref="E2:G9" totalsRowShown="0" headerRowDxfId="3">
  <autoFilter ref="E2:G9" xr:uid="{67F87524-61CD-094B-A91E-8F9F7A7CA472}"/>
  <tableColumns count="3">
    <tableColumn id="1" xr3:uid="{211EFEB8-E4FC-BC4B-8509-9D1C49321B67}" name="Start" dataDxfId="2"/>
    <tableColumn id="2" xr3:uid="{8ED48718-70F4-9D4F-AF10-1D0BDEA16EC9}" name="Finish" dataDxfId="1"/>
    <tableColumn id="3" xr3:uid="{8689C577-A009-F34F-A36B-216496DF63E1}" name="Tine in Days" dataDxfId="0">
      <calculatedColumnFormula>_xlfn.DAYS(F3,E3)</calculatedColumnFormula>
    </tableColumn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DB0DB-E40B-D446-8EC6-133D41B78444}">
  <sheetPr>
    <tabColor theme="7" tint="0.39997558519241921"/>
    <pageSetUpPr fitToPage="1"/>
  </sheetPr>
  <dimension ref="A1:M45"/>
  <sheetViews>
    <sheetView showGridLines="0" tabSelected="1" showRuler="0" zoomScaleNormal="100" workbookViewId="0">
      <selection activeCell="A56" sqref="A56"/>
    </sheetView>
  </sheetViews>
  <sheetFormatPr baseColWidth="10" defaultRowHeight="16" x14ac:dyDescent="0.2"/>
  <cols>
    <col min="1" max="1" width="13.33203125" customWidth="1"/>
    <col min="2" max="2" width="13.5" customWidth="1"/>
    <col min="3" max="3" width="13" customWidth="1"/>
    <col min="4" max="4" width="18.5" bestFit="1" customWidth="1"/>
    <col min="5" max="5" width="11.1640625" bestFit="1" customWidth="1"/>
    <col min="6" max="6" width="12" customWidth="1"/>
    <col min="7" max="7" width="19.83203125" bestFit="1" customWidth="1"/>
    <col min="8" max="8" width="13.83203125" style="134" customWidth="1"/>
    <col min="9" max="9" width="21.6640625" bestFit="1" customWidth="1"/>
    <col min="12" max="12" width="14.1640625" customWidth="1"/>
  </cols>
  <sheetData>
    <row r="1" spans="1:13" ht="48" customHeight="1" x14ac:dyDescent="0.2">
      <c r="A1" s="102" t="s">
        <v>4910</v>
      </c>
    </row>
    <row r="2" spans="1:13" s="103" customFormat="1" ht="28" customHeight="1" x14ac:dyDescent="0.2">
      <c r="A2" s="132" t="s">
        <v>183</v>
      </c>
      <c r="B2" s="133" t="s">
        <v>47</v>
      </c>
      <c r="C2" s="133" t="s">
        <v>48</v>
      </c>
      <c r="D2" s="132" t="s">
        <v>179</v>
      </c>
      <c r="E2" s="132" t="s">
        <v>180</v>
      </c>
      <c r="F2" s="132" t="s">
        <v>25</v>
      </c>
      <c r="G2" s="132" t="s">
        <v>26</v>
      </c>
      <c r="H2" s="136" t="s">
        <v>184</v>
      </c>
      <c r="I2" s="132" t="s">
        <v>185</v>
      </c>
      <c r="K2" s="117" t="s">
        <v>4911</v>
      </c>
      <c r="L2" s="117"/>
      <c r="M2" s="1" t="s">
        <v>5259</v>
      </c>
    </row>
    <row r="3" spans="1:13" s="101" customFormat="1" ht="20" customHeight="1" x14ac:dyDescent="0.2">
      <c r="A3" s="120" t="s">
        <v>5263</v>
      </c>
      <c r="B3" s="118" t="s">
        <v>27</v>
      </c>
      <c r="C3" s="118" t="s">
        <v>49</v>
      </c>
      <c r="D3" s="119" t="s">
        <v>84</v>
      </c>
      <c r="E3" s="119" t="s">
        <v>85</v>
      </c>
      <c r="F3" s="120" t="s">
        <v>86</v>
      </c>
      <c r="G3" s="121">
        <v>5170747662</v>
      </c>
      <c r="H3" s="135">
        <v>1842</v>
      </c>
      <c r="I3" s="138">
        <v>1457.3231731792412</v>
      </c>
      <c r="K3" s="122" t="s">
        <v>5</v>
      </c>
      <c r="L3" s="106">
        <f>SUM(H3:H43)</f>
        <v>108286</v>
      </c>
      <c r="M3" s="105" t="s">
        <v>5258</v>
      </c>
    </row>
    <row r="4" spans="1:13" s="101" customFormat="1" ht="20" customHeight="1" x14ac:dyDescent="0.2">
      <c r="A4" s="120">
        <v>2</v>
      </c>
      <c r="B4" s="118" t="s">
        <v>28</v>
      </c>
      <c r="C4" s="118" t="s">
        <v>50</v>
      </c>
      <c r="D4" s="119" t="s">
        <v>81</v>
      </c>
      <c r="E4" s="120" t="s">
        <v>82</v>
      </c>
      <c r="F4" s="120" t="s">
        <v>83</v>
      </c>
      <c r="G4" s="121">
        <v>2303386303</v>
      </c>
      <c r="H4" s="135">
        <v>776</v>
      </c>
      <c r="I4" s="138">
        <v>30.955988916365072</v>
      </c>
      <c r="K4" s="101" t="s">
        <v>4912</v>
      </c>
      <c r="L4" s="106">
        <f>MAX(H3:H43)</f>
        <v>4938</v>
      </c>
      <c r="M4" s="105" t="s">
        <v>5257</v>
      </c>
    </row>
    <row r="5" spans="1:13" s="101" customFormat="1" ht="20" customHeight="1" x14ac:dyDescent="0.2">
      <c r="A5" s="120">
        <v>3</v>
      </c>
      <c r="B5" s="118" t="s">
        <v>29</v>
      </c>
      <c r="C5" s="118" t="s">
        <v>51</v>
      </c>
      <c r="D5" s="119" t="s">
        <v>87</v>
      </c>
      <c r="E5" s="120" t="s">
        <v>88</v>
      </c>
      <c r="F5" s="120" t="s">
        <v>89</v>
      </c>
      <c r="G5" s="121">
        <v>5318528560</v>
      </c>
      <c r="H5" s="135">
        <v>1302</v>
      </c>
      <c r="I5" s="138">
        <v>97.446153426081608</v>
      </c>
      <c r="K5" s="101" t="s">
        <v>4913</v>
      </c>
      <c r="L5" s="106">
        <f>MIN(H3:H43)</f>
        <v>14</v>
      </c>
      <c r="M5" s="105" t="s">
        <v>5256</v>
      </c>
    </row>
    <row r="6" spans="1:13" s="101" customFormat="1" ht="20" customHeight="1" x14ac:dyDescent="0.2">
      <c r="A6" s="120">
        <v>4</v>
      </c>
      <c r="B6" s="118" t="s">
        <v>30</v>
      </c>
      <c r="C6" s="118" t="s">
        <v>52</v>
      </c>
      <c r="D6" s="119" t="s">
        <v>90</v>
      </c>
      <c r="E6" s="120" t="s">
        <v>91</v>
      </c>
      <c r="F6" s="120" t="s">
        <v>92</v>
      </c>
      <c r="G6" s="121">
        <v>4090671788</v>
      </c>
      <c r="H6" s="135">
        <v>3970</v>
      </c>
      <c r="I6" s="138">
        <v>62.348424635787438</v>
      </c>
    </row>
    <row r="7" spans="1:13" s="101" customFormat="1" ht="20" customHeight="1" x14ac:dyDescent="0.2">
      <c r="A7" s="120">
        <v>5</v>
      </c>
      <c r="B7" s="118" t="s">
        <v>31</v>
      </c>
      <c r="C7" s="118" t="s">
        <v>53</v>
      </c>
      <c r="D7" s="119" t="s">
        <v>93</v>
      </c>
      <c r="E7" s="120" t="s">
        <v>94</v>
      </c>
      <c r="F7" s="120" t="s">
        <v>95</v>
      </c>
      <c r="G7" s="121">
        <v>8336803630</v>
      </c>
      <c r="H7" s="135">
        <v>3028</v>
      </c>
      <c r="I7" s="138">
        <v>45.798776452444898</v>
      </c>
      <c r="K7" s="101" t="s">
        <v>5260</v>
      </c>
    </row>
    <row r="8" spans="1:13" s="101" customFormat="1" ht="20" customHeight="1" x14ac:dyDescent="0.2">
      <c r="A8" s="120">
        <v>6</v>
      </c>
      <c r="B8" s="118" t="s">
        <v>32</v>
      </c>
      <c r="C8" s="118" t="s">
        <v>54</v>
      </c>
      <c r="D8" s="119" t="s">
        <v>96</v>
      </c>
      <c r="E8" s="120" t="s">
        <v>97</v>
      </c>
      <c r="F8" s="120" t="s">
        <v>98</v>
      </c>
      <c r="G8" s="121">
        <v>2405839580</v>
      </c>
      <c r="H8" s="135">
        <v>890</v>
      </c>
      <c r="I8" s="138">
        <v>53.153391763753199</v>
      </c>
      <c r="K8" s="101" t="s">
        <v>5261</v>
      </c>
    </row>
    <row r="9" spans="1:13" s="101" customFormat="1" ht="20" customHeight="1" x14ac:dyDescent="0.2">
      <c r="A9" s="120">
        <v>7</v>
      </c>
      <c r="B9" s="118" t="s">
        <v>33</v>
      </c>
      <c r="C9" s="118" t="s">
        <v>55</v>
      </c>
      <c r="D9" s="119" t="s">
        <v>99</v>
      </c>
      <c r="E9" s="120" t="s">
        <v>100</v>
      </c>
      <c r="F9" s="120" t="s">
        <v>101</v>
      </c>
      <c r="G9" s="121">
        <v>1892672470</v>
      </c>
      <c r="H9" s="135">
        <v>3937</v>
      </c>
      <c r="I9" s="138">
        <v>91.19150004108873</v>
      </c>
    </row>
    <row r="10" spans="1:13" s="101" customFormat="1" ht="20" customHeight="1" x14ac:dyDescent="0.2">
      <c r="A10" s="120">
        <v>8</v>
      </c>
      <c r="B10" s="118" t="s">
        <v>34</v>
      </c>
      <c r="C10" s="118" t="s">
        <v>56</v>
      </c>
      <c r="D10" s="119" t="s">
        <v>102</v>
      </c>
      <c r="E10" s="120" t="s">
        <v>103</v>
      </c>
      <c r="F10" s="120" t="s">
        <v>104</v>
      </c>
      <c r="G10" s="121">
        <v>4458514211</v>
      </c>
      <c r="H10" s="135">
        <v>4871</v>
      </c>
      <c r="I10" s="138">
        <v>52.073935997255326</v>
      </c>
    </row>
    <row r="11" spans="1:13" s="101" customFormat="1" ht="20" customHeight="1" x14ac:dyDescent="0.2">
      <c r="A11" s="120">
        <v>9</v>
      </c>
      <c r="B11" s="118" t="s">
        <v>35</v>
      </c>
      <c r="C11" s="118" t="s">
        <v>57</v>
      </c>
      <c r="D11" s="119" t="s">
        <v>105</v>
      </c>
      <c r="E11" s="120" t="s">
        <v>106</v>
      </c>
      <c r="F11" s="120" t="s">
        <v>107</v>
      </c>
      <c r="G11" s="121">
        <v>1497905995</v>
      </c>
      <c r="H11" s="135">
        <v>4938</v>
      </c>
      <c r="I11" s="138">
        <v>19.699108585950697</v>
      </c>
    </row>
    <row r="12" spans="1:13" s="101" customFormat="1" ht="20" customHeight="1" x14ac:dyDescent="0.2">
      <c r="A12" s="120">
        <v>10</v>
      </c>
      <c r="B12" s="118" t="s">
        <v>36</v>
      </c>
      <c r="C12" s="118" t="s">
        <v>58</v>
      </c>
      <c r="D12" s="119" t="s">
        <v>108</v>
      </c>
      <c r="E12" s="120" t="s">
        <v>109</v>
      </c>
      <c r="F12" s="120" t="s">
        <v>110</v>
      </c>
      <c r="G12" s="121">
        <v>4678514427</v>
      </c>
      <c r="H12" s="135">
        <v>3777</v>
      </c>
      <c r="I12" s="138">
        <v>15.631284874781237</v>
      </c>
    </row>
    <row r="13" spans="1:13" s="101" customFormat="1" ht="20" customHeight="1" x14ac:dyDescent="0.2">
      <c r="A13" s="120">
        <v>11</v>
      </c>
      <c r="B13" s="118" t="s">
        <v>37</v>
      </c>
      <c r="C13" s="118" t="s">
        <v>59</v>
      </c>
      <c r="D13" s="119" t="s">
        <v>111</v>
      </c>
      <c r="E13" s="120" t="s">
        <v>112</v>
      </c>
      <c r="F13" s="120" t="s">
        <v>113</v>
      </c>
      <c r="G13" s="121">
        <v>2225202283</v>
      </c>
      <c r="H13" s="135">
        <v>4662</v>
      </c>
      <c r="I13" s="138">
        <v>8.9911230150741535</v>
      </c>
    </row>
    <row r="14" spans="1:13" s="101" customFormat="1" ht="20" customHeight="1" x14ac:dyDescent="0.2">
      <c r="A14" s="120">
        <v>12</v>
      </c>
      <c r="B14" s="118" t="s">
        <v>38</v>
      </c>
      <c r="C14" s="118" t="s">
        <v>60</v>
      </c>
      <c r="D14" s="119" t="s">
        <v>114</v>
      </c>
      <c r="E14" s="120" t="s">
        <v>115</v>
      </c>
      <c r="F14" s="120" t="s">
        <v>116</v>
      </c>
      <c r="G14" s="121">
        <v>6884464977</v>
      </c>
      <c r="H14" s="135">
        <v>2388</v>
      </c>
      <c r="I14" s="138">
        <v>14.466149999799882</v>
      </c>
    </row>
    <row r="15" spans="1:13" s="101" customFormat="1" ht="20" customHeight="1" x14ac:dyDescent="0.2">
      <c r="A15" s="120">
        <v>13</v>
      </c>
      <c r="B15" s="118" t="s">
        <v>39</v>
      </c>
      <c r="C15" s="118" t="s">
        <v>49</v>
      </c>
      <c r="D15" s="119" t="s">
        <v>117</v>
      </c>
      <c r="E15" s="120" t="s">
        <v>118</v>
      </c>
      <c r="F15" s="120" t="s">
        <v>119</v>
      </c>
      <c r="G15" s="121">
        <v>3538394021</v>
      </c>
      <c r="H15" s="135">
        <v>4918</v>
      </c>
      <c r="I15" s="138">
        <v>16.515258737596305</v>
      </c>
    </row>
    <row r="16" spans="1:13" s="101" customFormat="1" ht="20" customHeight="1" x14ac:dyDescent="0.2">
      <c r="A16" s="120">
        <v>14</v>
      </c>
      <c r="B16" s="118" t="s">
        <v>40</v>
      </c>
      <c r="C16" s="118" t="s">
        <v>50</v>
      </c>
      <c r="D16" s="119" t="s">
        <v>120</v>
      </c>
      <c r="E16" s="120" t="s">
        <v>121</v>
      </c>
      <c r="F16" s="120" t="s">
        <v>122</v>
      </c>
      <c r="G16" s="121">
        <v>2993275690</v>
      </c>
      <c r="H16" s="135">
        <v>263</v>
      </c>
      <c r="I16" s="138">
        <v>52.858924364630077</v>
      </c>
    </row>
    <row r="17" spans="1:9" s="101" customFormat="1" ht="20" customHeight="1" x14ac:dyDescent="0.2">
      <c r="A17" s="120">
        <v>15</v>
      </c>
      <c r="B17" s="118" t="s">
        <v>41</v>
      </c>
      <c r="C17" s="118" t="s">
        <v>51</v>
      </c>
      <c r="D17" s="119" t="s">
        <v>123</v>
      </c>
      <c r="E17" s="120" t="s">
        <v>88</v>
      </c>
      <c r="F17" s="120" t="s">
        <v>124</v>
      </c>
      <c r="G17" s="121">
        <v>1271161456</v>
      </c>
      <c r="H17" s="135">
        <v>4921</v>
      </c>
      <c r="I17" s="138">
        <v>68.72642783922818</v>
      </c>
    </row>
    <row r="18" spans="1:9" s="101" customFormat="1" ht="20" customHeight="1" x14ac:dyDescent="0.2">
      <c r="A18" s="120">
        <v>16</v>
      </c>
      <c r="B18" s="118" t="s">
        <v>42</v>
      </c>
      <c r="C18" s="118" t="s">
        <v>52</v>
      </c>
      <c r="D18" s="119" t="s">
        <v>125</v>
      </c>
      <c r="E18" s="120" t="s">
        <v>100</v>
      </c>
      <c r="F18" s="120" t="s">
        <v>119</v>
      </c>
      <c r="G18" s="121">
        <v>2601354268</v>
      </c>
      <c r="H18" s="135">
        <v>1126</v>
      </c>
      <c r="I18" s="138">
        <v>75.169397795101247</v>
      </c>
    </row>
    <row r="19" spans="1:9" s="101" customFormat="1" ht="20" customHeight="1" x14ac:dyDescent="0.2">
      <c r="A19" s="120">
        <v>17</v>
      </c>
      <c r="B19" s="118" t="s">
        <v>43</v>
      </c>
      <c r="C19" s="118" t="s">
        <v>53</v>
      </c>
      <c r="D19" s="119" t="s">
        <v>126</v>
      </c>
      <c r="E19" s="120" t="s">
        <v>127</v>
      </c>
      <c r="F19" s="120" t="s">
        <v>128</v>
      </c>
      <c r="G19" s="121">
        <v>1501068669</v>
      </c>
      <c r="H19" s="135">
        <v>1246</v>
      </c>
      <c r="I19" s="138">
        <v>84.662264369361594</v>
      </c>
    </row>
    <row r="20" spans="1:9" s="101" customFormat="1" ht="20" customHeight="1" x14ac:dyDescent="0.2">
      <c r="A20" s="120">
        <v>18</v>
      </c>
      <c r="B20" s="118" t="s">
        <v>44</v>
      </c>
      <c r="C20" s="118" t="s">
        <v>54</v>
      </c>
      <c r="D20" s="119" t="s">
        <v>129</v>
      </c>
      <c r="E20" s="120" t="s">
        <v>130</v>
      </c>
      <c r="F20" s="120" t="s">
        <v>131</v>
      </c>
      <c r="G20" s="121">
        <v>5079699881</v>
      </c>
      <c r="H20" s="135">
        <v>3171</v>
      </c>
      <c r="I20" s="138">
        <v>67.393385269425465</v>
      </c>
    </row>
    <row r="21" spans="1:9" s="101" customFormat="1" ht="20" customHeight="1" x14ac:dyDescent="0.2">
      <c r="A21" s="120">
        <v>19</v>
      </c>
      <c r="B21" s="118" t="s">
        <v>45</v>
      </c>
      <c r="C21" s="118" t="s">
        <v>55</v>
      </c>
      <c r="D21" s="119" t="s">
        <v>132</v>
      </c>
      <c r="E21" s="120" t="s">
        <v>133</v>
      </c>
      <c r="F21" s="120" t="s">
        <v>134</v>
      </c>
      <c r="G21" s="121">
        <v>1071688384</v>
      </c>
      <c r="H21" s="135">
        <v>1741</v>
      </c>
      <c r="I21" s="138">
        <v>83.454359044626727</v>
      </c>
    </row>
    <row r="22" spans="1:9" s="101" customFormat="1" ht="20" customHeight="1" x14ac:dyDescent="0.2">
      <c r="A22" s="120">
        <v>20</v>
      </c>
      <c r="B22" s="118" t="s">
        <v>46</v>
      </c>
      <c r="C22" s="118" t="s">
        <v>56</v>
      </c>
      <c r="D22" s="119" t="s">
        <v>135</v>
      </c>
      <c r="E22" s="120" t="s">
        <v>136</v>
      </c>
      <c r="F22" s="120" t="s">
        <v>137</v>
      </c>
      <c r="G22" s="121">
        <v>3571461571</v>
      </c>
      <c r="H22" s="135">
        <v>4158</v>
      </c>
      <c r="I22" s="138">
        <v>36.92806941697615</v>
      </c>
    </row>
    <row r="23" spans="1:9" s="101" customFormat="1" ht="20" customHeight="1" x14ac:dyDescent="0.2">
      <c r="A23" s="120">
        <v>21</v>
      </c>
      <c r="B23" s="118" t="s">
        <v>61</v>
      </c>
      <c r="C23" s="118" t="s">
        <v>57</v>
      </c>
      <c r="D23" s="119" t="s">
        <v>138</v>
      </c>
      <c r="E23" s="120" t="s">
        <v>106</v>
      </c>
      <c r="F23" s="120" t="s">
        <v>139</v>
      </c>
      <c r="G23" s="121">
        <v>4090758968</v>
      </c>
      <c r="H23" s="135">
        <v>1195</v>
      </c>
      <c r="I23" s="138">
        <v>65.987246651940779</v>
      </c>
    </row>
    <row r="24" spans="1:9" s="101" customFormat="1" ht="20" customHeight="1" x14ac:dyDescent="0.2">
      <c r="A24" s="120">
        <v>22</v>
      </c>
      <c r="B24" s="118" t="s">
        <v>62</v>
      </c>
      <c r="C24" s="118" t="s">
        <v>58</v>
      </c>
      <c r="D24" s="119" t="s">
        <v>140</v>
      </c>
      <c r="E24" s="120" t="s">
        <v>91</v>
      </c>
      <c r="F24" s="120" t="s">
        <v>141</v>
      </c>
      <c r="G24" s="121">
        <v>3539239350</v>
      </c>
      <c r="H24" s="135">
        <v>14</v>
      </c>
      <c r="I24" s="138">
        <v>99.249595366899271</v>
      </c>
    </row>
    <row r="25" spans="1:9" s="101" customFormat="1" ht="20" customHeight="1" x14ac:dyDescent="0.2">
      <c r="A25" s="120">
        <v>23</v>
      </c>
      <c r="B25" s="118" t="s">
        <v>63</v>
      </c>
      <c r="C25" s="118" t="s">
        <v>59</v>
      </c>
      <c r="D25" s="119" t="s">
        <v>142</v>
      </c>
      <c r="E25" s="120" t="s">
        <v>82</v>
      </c>
      <c r="F25" s="120" t="s">
        <v>143</v>
      </c>
      <c r="G25" s="121">
        <v>4039132336</v>
      </c>
      <c r="H25" s="135">
        <v>693</v>
      </c>
      <c r="I25" s="138">
        <v>16.000094784781815</v>
      </c>
    </row>
    <row r="26" spans="1:9" s="101" customFormat="1" ht="20" customHeight="1" x14ac:dyDescent="0.2">
      <c r="A26" s="120">
        <v>24</v>
      </c>
      <c r="B26" s="118" t="s">
        <v>64</v>
      </c>
      <c r="C26" s="118" t="s">
        <v>60</v>
      </c>
      <c r="D26" s="119" t="s">
        <v>144</v>
      </c>
      <c r="E26" s="120" t="s">
        <v>115</v>
      </c>
      <c r="F26" s="120" t="s">
        <v>145</v>
      </c>
      <c r="G26" s="121">
        <v>1937826678</v>
      </c>
      <c r="H26" s="135">
        <v>1366</v>
      </c>
      <c r="I26" s="138">
        <v>24.361682163071009</v>
      </c>
    </row>
    <row r="27" spans="1:9" s="101" customFormat="1" ht="20" customHeight="1" x14ac:dyDescent="0.2">
      <c r="A27" s="120">
        <v>25</v>
      </c>
      <c r="B27" s="118" t="s">
        <v>65</v>
      </c>
      <c r="C27" s="118" t="s">
        <v>49</v>
      </c>
      <c r="D27" s="119" t="s">
        <v>146</v>
      </c>
      <c r="E27" s="120" t="s">
        <v>118</v>
      </c>
      <c r="F27" s="120" t="s">
        <v>147</v>
      </c>
      <c r="G27" s="121">
        <v>1032661526</v>
      </c>
      <c r="H27" s="135">
        <v>3951</v>
      </c>
      <c r="I27" s="138">
        <v>38.04617611012543</v>
      </c>
    </row>
    <row r="28" spans="1:9" s="101" customFormat="1" ht="20" customHeight="1" x14ac:dyDescent="0.2">
      <c r="A28" s="120">
        <v>26</v>
      </c>
      <c r="B28" s="118" t="s">
        <v>66</v>
      </c>
      <c r="C28" s="118" t="s">
        <v>50</v>
      </c>
      <c r="D28" s="119" t="s">
        <v>148</v>
      </c>
      <c r="E28" s="120" t="s">
        <v>94</v>
      </c>
      <c r="F28" s="120" t="s">
        <v>149</v>
      </c>
      <c r="G28" s="121">
        <v>3421633009</v>
      </c>
      <c r="H28" s="135">
        <v>622</v>
      </c>
      <c r="I28" s="138">
        <v>74.072981402818215</v>
      </c>
    </row>
    <row r="29" spans="1:9" s="101" customFormat="1" ht="20" customHeight="1" x14ac:dyDescent="0.2">
      <c r="A29" s="120">
        <v>27</v>
      </c>
      <c r="B29" s="118" t="s">
        <v>67</v>
      </c>
      <c r="C29" s="118" t="s">
        <v>51</v>
      </c>
      <c r="D29" s="119" t="s">
        <v>150</v>
      </c>
      <c r="E29" s="120" t="s">
        <v>97</v>
      </c>
      <c r="F29" s="120" t="s">
        <v>151</v>
      </c>
      <c r="G29" s="121">
        <v>5568272079</v>
      </c>
      <c r="H29" s="135">
        <v>4615</v>
      </c>
      <c r="I29" s="138">
        <v>99.626281872182972</v>
      </c>
    </row>
    <row r="30" spans="1:9" s="101" customFormat="1" ht="20" customHeight="1" x14ac:dyDescent="0.2">
      <c r="A30" s="120">
        <v>28</v>
      </c>
      <c r="B30" s="118" t="s">
        <v>68</v>
      </c>
      <c r="C30" s="118" t="s">
        <v>52</v>
      </c>
      <c r="D30" s="119" t="s">
        <v>152</v>
      </c>
      <c r="E30" s="120" t="s">
        <v>100</v>
      </c>
      <c r="F30" s="120" t="s">
        <v>153</v>
      </c>
      <c r="G30" s="121">
        <v>6884464977</v>
      </c>
      <c r="H30" s="135">
        <v>436</v>
      </c>
      <c r="I30" s="138">
        <v>35.671170292018992</v>
      </c>
    </row>
    <row r="31" spans="1:9" s="101" customFormat="1" ht="20" customHeight="1" x14ac:dyDescent="0.2">
      <c r="A31" s="120">
        <v>29</v>
      </c>
      <c r="B31" s="118" t="s">
        <v>69</v>
      </c>
      <c r="C31" s="118" t="s">
        <v>53</v>
      </c>
      <c r="D31" s="119" t="s">
        <v>154</v>
      </c>
      <c r="E31" s="120" t="s">
        <v>112</v>
      </c>
      <c r="F31" s="120" t="s">
        <v>155</v>
      </c>
      <c r="G31" s="121">
        <v>3538394021</v>
      </c>
      <c r="H31" s="135">
        <v>305</v>
      </c>
      <c r="I31" s="138">
        <v>59.495449242045019</v>
      </c>
    </row>
    <row r="32" spans="1:9" s="101" customFormat="1" ht="20" customHeight="1" x14ac:dyDescent="0.2">
      <c r="A32" s="120">
        <v>30</v>
      </c>
      <c r="B32" s="118" t="s">
        <v>70</v>
      </c>
      <c r="C32" s="118" t="s">
        <v>54</v>
      </c>
      <c r="D32" s="119" t="s">
        <v>156</v>
      </c>
      <c r="E32" s="120" t="s">
        <v>88</v>
      </c>
      <c r="F32" s="120" t="s">
        <v>157</v>
      </c>
      <c r="G32" s="121">
        <v>2993275690</v>
      </c>
      <c r="H32" s="135">
        <v>3748</v>
      </c>
      <c r="I32" s="138">
        <v>60.376940846395676</v>
      </c>
    </row>
    <row r="33" spans="1:9" s="101" customFormat="1" ht="20" customHeight="1" x14ac:dyDescent="0.2">
      <c r="A33" s="120">
        <v>31</v>
      </c>
      <c r="B33" s="118" t="s">
        <v>71</v>
      </c>
      <c r="C33" s="118" t="s">
        <v>55</v>
      </c>
      <c r="D33" s="119" t="s">
        <v>158</v>
      </c>
      <c r="E33" s="120" t="s">
        <v>109</v>
      </c>
      <c r="F33" s="120" t="s">
        <v>159</v>
      </c>
      <c r="G33" s="121">
        <v>1271161456</v>
      </c>
      <c r="H33" s="135">
        <v>1844</v>
      </c>
      <c r="I33" s="138">
        <v>10.283465631825194</v>
      </c>
    </row>
    <row r="34" spans="1:9" s="101" customFormat="1" ht="20" customHeight="1" x14ac:dyDescent="0.2">
      <c r="A34" s="120">
        <v>32</v>
      </c>
      <c r="B34" s="118" t="s">
        <v>72</v>
      </c>
      <c r="C34" s="118" t="s">
        <v>56</v>
      </c>
      <c r="D34" s="119" t="s">
        <v>160</v>
      </c>
      <c r="E34" s="120" t="s">
        <v>103</v>
      </c>
      <c r="F34" s="120" t="s">
        <v>161</v>
      </c>
      <c r="G34" s="121">
        <v>2601354268</v>
      </c>
      <c r="H34" s="135">
        <v>2584</v>
      </c>
      <c r="I34" s="138">
        <v>68.053246536220655</v>
      </c>
    </row>
    <row r="35" spans="1:9" s="101" customFormat="1" ht="20" customHeight="1" x14ac:dyDescent="0.2">
      <c r="A35" s="120">
        <v>33</v>
      </c>
      <c r="B35" s="118" t="s">
        <v>73</v>
      </c>
      <c r="C35" s="118" t="s">
        <v>57</v>
      </c>
      <c r="D35" s="119" t="s">
        <v>162</v>
      </c>
      <c r="E35" s="120" t="s">
        <v>115</v>
      </c>
      <c r="F35" s="120" t="s">
        <v>163</v>
      </c>
      <c r="G35" s="121">
        <v>1501068669</v>
      </c>
      <c r="H35" s="135">
        <v>2768</v>
      </c>
      <c r="I35" s="138">
        <v>99.668618527616132</v>
      </c>
    </row>
    <row r="36" spans="1:9" s="101" customFormat="1" ht="20" customHeight="1" x14ac:dyDescent="0.2">
      <c r="A36" s="120">
        <v>34</v>
      </c>
      <c r="B36" s="118" t="s">
        <v>74</v>
      </c>
      <c r="C36" s="118" t="s">
        <v>58</v>
      </c>
      <c r="D36" s="119" t="s">
        <v>164</v>
      </c>
      <c r="E36" s="120" t="s">
        <v>118</v>
      </c>
      <c r="F36" s="120" t="s">
        <v>165</v>
      </c>
      <c r="G36" s="121">
        <v>5079699881</v>
      </c>
      <c r="H36" s="135">
        <v>3408</v>
      </c>
      <c r="I36" s="138">
        <v>99.440933901323163</v>
      </c>
    </row>
    <row r="37" spans="1:9" s="101" customFormat="1" ht="20" customHeight="1" x14ac:dyDescent="0.2">
      <c r="A37" s="120">
        <v>35</v>
      </c>
      <c r="B37" s="118" t="s">
        <v>75</v>
      </c>
      <c r="C37" s="118" t="s">
        <v>59</v>
      </c>
      <c r="D37" s="119" t="s">
        <v>166</v>
      </c>
      <c r="E37" s="120" t="s">
        <v>94</v>
      </c>
      <c r="F37" s="120" t="s">
        <v>167</v>
      </c>
      <c r="G37" s="121">
        <v>1071688384</v>
      </c>
      <c r="H37" s="135">
        <v>2461</v>
      </c>
      <c r="I37" s="138">
        <v>30.95513334830099</v>
      </c>
    </row>
    <row r="38" spans="1:9" s="101" customFormat="1" ht="20" customHeight="1" x14ac:dyDescent="0.2">
      <c r="A38" s="120">
        <v>36</v>
      </c>
      <c r="B38" s="118" t="s">
        <v>76</v>
      </c>
      <c r="C38" s="118" t="s">
        <v>60</v>
      </c>
      <c r="D38" s="119" t="s">
        <v>168</v>
      </c>
      <c r="E38" s="120" t="s">
        <v>97</v>
      </c>
      <c r="F38" s="120" t="s">
        <v>139</v>
      </c>
      <c r="G38" s="121">
        <v>3571461571</v>
      </c>
      <c r="H38" s="135">
        <v>2129</v>
      </c>
      <c r="I38" s="138">
        <v>21.24362028956801</v>
      </c>
    </row>
    <row r="39" spans="1:9" s="101" customFormat="1" ht="20" customHeight="1" x14ac:dyDescent="0.2">
      <c r="A39" s="120">
        <v>37</v>
      </c>
      <c r="B39" s="118" t="s">
        <v>77</v>
      </c>
      <c r="C39" s="118" t="s">
        <v>49</v>
      </c>
      <c r="D39" s="119" t="s">
        <v>169</v>
      </c>
      <c r="E39" s="120" t="s">
        <v>100</v>
      </c>
      <c r="F39" s="120" t="s">
        <v>170</v>
      </c>
      <c r="G39" s="121">
        <v>4090758968</v>
      </c>
      <c r="H39" s="135">
        <v>4676</v>
      </c>
      <c r="I39" s="138">
        <v>82.325070874932663</v>
      </c>
    </row>
    <row r="40" spans="1:9" s="101" customFormat="1" ht="20" customHeight="1" x14ac:dyDescent="0.2">
      <c r="A40" s="120">
        <v>38</v>
      </c>
      <c r="B40" s="118" t="s">
        <v>78</v>
      </c>
      <c r="C40" s="118" t="s">
        <v>50</v>
      </c>
      <c r="D40" s="119" t="s">
        <v>171</v>
      </c>
      <c r="E40" s="120" t="s">
        <v>112</v>
      </c>
      <c r="F40" s="120" t="s">
        <v>172</v>
      </c>
      <c r="G40" s="121">
        <v>3539239350</v>
      </c>
      <c r="H40" s="135">
        <v>4427</v>
      </c>
      <c r="I40" s="138">
        <v>8.696077993053974</v>
      </c>
    </row>
    <row r="41" spans="1:9" s="101" customFormat="1" ht="20" customHeight="1" x14ac:dyDescent="0.2">
      <c r="A41" s="120">
        <v>39</v>
      </c>
      <c r="B41" s="118" t="s">
        <v>79</v>
      </c>
      <c r="C41" s="118" t="s">
        <v>51</v>
      </c>
      <c r="D41" s="119" t="s">
        <v>173</v>
      </c>
      <c r="E41" s="120" t="s">
        <v>88</v>
      </c>
      <c r="F41" s="120" t="s">
        <v>174</v>
      </c>
      <c r="G41" s="121">
        <v>4039132336</v>
      </c>
      <c r="H41" s="135">
        <v>4591</v>
      </c>
      <c r="I41" s="138">
        <v>86.123104098431469</v>
      </c>
    </row>
    <row r="42" spans="1:9" s="101" customFormat="1" ht="20" customHeight="1" x14ac:dyDescent="0.2">
      <c r="A42" s="120">
        <v>40</v>
      </c>
      <c r="B42" s="118" t="s">
        <v>80</v>
      </c>
      <c r="C42" s="118" t="s">
        <v>52</v>
      </c>
      <c r="D42" s="119" t="s">
        <v>175</v>
      </c>
      <c r="E42" s="120" t="s">
        <v>109</v>
      </c>
      <c r="F42" s="120" t="s">
        <v>176</v>
      </c>
      <c r="G42" s="121">
        <v>1937826678</v>
      </c>
      <c r="H42" s="135">
        <v>4051</v>
      </c>
      <c r="I42" s="138">
        <v>12.929516474104275</v>
      </c>
    </row>
    <row r="43" spans="1:9" s="101" customFormat="1" ht="20" customHeight="1" x14ac:dyDescent="0.2">
      <c r="A43" s="120">
        <v>41</v>
      </c>
      <c r="B43" s="118" t="s">
        <v>181</v>
      </c>
      <c r="C43" s="118" t="s">
        <v>182</v>
      </c>
      <c r="D43" s="119" t="s">
        <v>177</v>
      </c>
      <c r="E43" s="120" t="s">
        <v>103</v>
      </c>
      <c r="F43" s="120" t="s">
        <v>178</v>
      </c>
      <c r="G43" s="121">
        <v>1032661526</v>
      </c>
      <c r="H43" s="135">
        <v>477</v>
      </c>
      <c r="I43" s="138">
        <v>8.357324322720693</v>
      </c>
    </row>
    <row r="44" spans="1:9" x14ac:dyDescent="0.2">
      <c r="G44" s="104"/>
    </row>
    <row r="45" spans="1:9" x14ac:dyDescent="0.2">
      <c r="G45" s="104"/>
    </row>
  </sheetData>
  <dataConsolidate/>
  <phoneticPr fontId="2" type="noConversion"/>
  <printOptions horizontalCentered="1" verticalCentered="1"/>
  <pageMargins left="0.7" right="0.7" top="1.2361111111111112" bottom="0.75" header="0.3" footer="0.3"/>
  <pageSetup paperSize="9" scale="63" fitToHeight="0" orientation="landscape" horizontalDpi="0" verticalDpi="0"/>
  <headerFooter>
    <oddHeader>&amp;L&amp;G</oddHeader>
  </headerFooter>
  <rowBreaks count="1" manualBreakCount="1">
    <brk id="20" max="16383" man="1"/>
  </rowBreaks>
  <legacyDrawingHF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3A17B-2F23-1C40-8FB4-85EB7B1401CF}">
  <sheetPr>
    <tabColor theme="7" tint="0.59999389629810485"/>
    <pageSetUpPr fitToPage="1"/>
  </sheetPr>
  <dimension ref="A1:S1002"/>
  <sheetViews>
    <sheetView showGridLines="0" zoomScaleNormal="100" zoomScalePageLayoutView="108" workbookViewId="0"/>
  </sheetViews>
  <sheetFormatPr baseColWidth="10" defaultRowHeight="16" x14ac:dyDescent="0.2"/>
  <cols>
    <col min="1" max="1" width="10.83203125" style="2"/>
    <col min="2" max="2" width="12.5" style="1" customWidth="1"/>
    <col min="3" max="3" width="19" style="1" bestFit="1" customWidth="1"/>
    <col min="4" max="4" width="37.83203125" style="1" bestFit="1" customWidth="1"/>
    <col min="5" max="5" width="28.33203125" style="116" bestFit="1" customWidth="1"/>
    <col min="6" max="6" width="34.6640625" style="1" bestFit="1" customWidth="1"/>
    <col min="7" max="7" width="18.6640625" style="1" bestFit="1" customWidth="1"/>
    <col min="8" max="8" width="27.6640625" bestFit="1" customWidth="1"/>
    <col min="9" max="9" width="10.1640625" style="3" customWidth="1"/>
    <col min="10" max="11" width="11.6640625" customWidth="1"/>
    <col min="12" max="12" width="11.6640625" bestFit="1" customWidth="1"/>
    <col min="13" max="13" width="14.83203125" customWidth="1"/>
    <col min="14" max="14" width="16" customWidth="1"/>
    <col min="15" max="16" width="13.83203125" customWidth="1"/>
    <col min="17" max="17" width="15.1640625" customWidth="1"/>
    <col min="18" max="18" width="13.83203125" customWidth="1"/>
  </cols>
  <sheetData>
    <row r="1" spans="1:19" ht="48" customHeight="1" thickBot="1" x14ac:dyDescent="0.25">
      <c r="A1" s="124" t="s">
        <v>4914</v>
      </c>
      <c r="K1" s="129" t="s">
        <v>5227</v>
      </c>
      <c r="L1" s="130">
        <v>0.1</v>
      </c>
      <c r="M1" s="131">
        <v>0.1</v>
      </c>
    </row>
    <row r="2" spans="1:19" s="103" customFormat="1" ht="28" customHeight="1" x14ac:dyDescent="0.2">
      <c r="A2" s="125" t="s">
        <v>4834</v>
      </c>
      <c r="B2" s="123" t="s">
        <v>4833</v>
      </c>
      <c r="C2" s="123" t="s">
        <v>4832</v>
      </c>
      <c r="D2" s="123" t="s">
        <v>4831</v>
      </c>
      <c r="E2" s="114" t="s">
        <v>185</v>
      </c>
      <c r="F2" s="123" t="s">
        <v>4830</v>
      </c>
      <c r="G2" s="123" t="s">
        <v>26</v>
      </c>
      <c r="H2" s="103" t="s">
        <v>4829</v>
      </c>
      <c r="I2" s="127" t="s">
        <v>3187</v>
      </c>
      <c r="J2" s="103" t="s">
        <v>4828</v>
      </c>
      <c r="K2" s="103" t="s">
        <v>5229</v>
      </c>
      <c r="L2" s="103" t="s">
        <v>4905</v>
      </c>
      <c r="M2" s="103" t="s">
        <v>5</v>
      </c>
      <c r="O2" s="103" t="s">
        <v>5</v>
      </c>
      <c r="P2" s="108"/>
      <c r="R2" s="103" t="s">
        <v>5269</v>
      </c>
    </row>
    <row r="3" spans="1:19" s="101" customFormat="1" ht="20" customHeight="1" x14ac:dyDescent="0.2">
      <c r="A3" s="126">
        <v>1</v>
      </c>
      <c r="B3" s="105" t="s">
        <v>4814</v>
      </c>
      <c r="C3" s="105" t="s">
        <v>4827</v>
      </c>
      <c r="D3" s="105" t="s">
        <v>4826</v>
      </c>
      <c r="E3" s="115">
        <v>45098</v>
      </c>
      <c r="F3" s="105" t="s">
        <v>4825</v>
      </c>
      <c r="G3" s="105" t="s">
        <v>4824</v>
      </c>
      <c r="H3" s="101" t="s">
        <v>3197</v>
      </c>
      <c r="I3" s="106">
        <v>9.19</v>
      </c>
      <c r="J3" s="101">
        <v>179</v>
      </c>
      <c r="K3" s="106">
        <f>SUM(I3*J3)</f>
        <v>1645.01</v>
      </c>
      <c r="L3" s="106">
        <f t="shared" ref="L3:L66" si="0">K3*Tax_Rate</f>
        <v>164.501</v>
      </c>
      <c r="M3" s="106">
        <f>SUM(K3+L3)</f>
        <v>1809.511</v>
      </c>
      <c r="O3" s="105" t="s">
        <v>5231</v>
      </c>
      <c r="P3" s="105" t="s">
        <v>5228</v>
      </c>
      <c r="Q3" s="105" t="s">
        <v>5230</v>
      </c>
      <c r="R3" s="105" t="s">
        <v>5234</v>
      </c>
      <c r="S3" s="106">
        <f>K3*Tax_Rate</f>
        <v>164.501</v>
      </c>
    </row>
    <row r="4" spans="1:19" s="101" customFormat="1" ht="20" customHeight="1" x14ac:dyDescent="0.2">
      <c r="A4" s="126">
        <v>2</v>
      </c>
      <c r="B4" s="105" t="s">
        <v>2144</v>
      </c>
      <c r="C4" s="105" t="s">
        <v>1450</v>
      </c>
      <c r="D4" s="105" t="s">
        <v>4823</v>
      </c>
      <c r="E4" s="115">
        <v>45099</v>
      </c>
      <c r="F4" s="105" t="s">
        <v>4915</v>
      </c>
      <c r="G4" s="105" t="s">
        <v>4822</v>
      </c>
      <c r="H4" s="101" t="s">
        <v>4821</v>
      </c>
      <c r="I4" s="106">
        <v>7</v>
      </c>
      <c r="J4" s="101">
        <v>524</v>
      </c>
      <c r="K4" s="106">
        <f t="shared" ref="K4:K67" si="1">SUM(I4*J4)</f>
        <v>3668</v>
      </c>
      <c r="L4" s="106">
        <f t="shared" si="0"/>
        <v>366.8</v>
      </c>
      <c r="M4" s="106">
        <f t="shared" ref="M4:M67" si="2">SUM(K4+L4)</f>
        <v>4034.8</v>
      </c>
      <c r="O4" s="106">
        <f>SUM(K3+L3)</f>
        <v>1809.511</v>
      </c>
      <c r="P4" s="106">
        <f>K3 * (1 + 0.1)</f>
        <v>1809.5110000000002</v>
      </c>
      <c r="Q4" s="106">
        <f>K3+(K3*0.1)</f>
        <v>1809.511</v>
      </c>
      <c r="R4" s="105" t="s">
        <v>5235</v>
      </c>
      <c r="S4" s="106">
        <f>K3*$L$1</f>
        <v>164.501</v>
      </c>
    </row>
    <row r="5" spans="1:19" s="101" customFormat="1" ht="20" customHeight="1" x14ac:dyDescent="0.2">
      <c r="A5" s="126">
        <v>3</v>
      </c>
      <c r="B5" s="105" t="s">
        <v>4820</v>
      </c>
      <c r="C5" s="105" t="s">
        <v>4819</v>
      </c>
      <c r="D5" s="105" t="s">
        <v>4818</v>
      </c>
      <c r="E5" s="115">
        <v>45100</v>
      </c>
      <c r="F5" s="105" t="s">
        <v>4817</v>
      </c>
      <c r="G5" s="105" t="s">
        <v>4816</v>
      </c>
      <c r="H5" s="101" t="s">
        <v>4815</v>
      </c>
      <c r="I5" s="106">
        <v>9.98</v>
      </c>
      <c r="J5" s="101">
        <v>233</v>
      </c>
      <c r="K5" s="106">
        <f t="shared" si="1"/>
        <v>2325.34</v>
      </c>
      <c r="L5" s="106">
        <f t="shared" si="0"/>
        <v>232.53400000000002</v>
      </c>
      <c r="M5" s="106">
        <f t="shared" si="2"/>
        <v>2557.8740000000003</v>
      </c>
      <c r="O5" s="101" t="s">
        <v>5255</v>
      </c>
    </row>
    <row r="6" spans="1:19" s="101" customFormat="1" ht="20" customHeight="1" x14ac:dyDescent="0.2">
      <c r="A6" s="126">
        <v>4</v>
      </c>
      <c r="B6" s="105" t="s">
        <v>4814</v>
      </c>
      <c r="C6" s="105" t="s">
        <v>4705</v>
      </c>
      <c r="D6" s="105" t="s">
        <v>4813</v>
      </c>
      <c r="E6" s="115">
        <v>45103</v>
      </c>
      <c r="F6" s="105" t="s">
        <v>4812</v>
      </c>
      <c r="G6" s="105" t="s">
        <v>4811</v>
      </c>
      <c r="H6" s="101" t="s">
        <v>4810</v>
      </c>
      <c r="I6" s="106">
        <v>8.35</v>
      </c>
      <c r="J6" s="101">
        <v>701</v>
      </c>
      <c r="K6" s="106">
        <f t="shared" si="1"/>
        <v>5853.3499999999995</v>
      </c>
      <c r="L6" s="106">
        <f t="shared" si="0"/>
        <v>585.33499999999992</v>
      </c>
      <c r="M6" s="106">
        <f t="shared" si="2"/>
        <v>6438.6849999999995</v>
      </c>
    </row>
    <row r="7" spans="1:19" s="101" customFormat="1" ht="20" customHeight="1" x14ac:dyDescent="0.2">
      <c r="A7" s="126">
        <v>5</v>
      </c>
      <c r="B7" s="105" t="s">
        <v>865</v>
      </c>
      <c r="C7" s="105" t="s">
        <v>4524</v>
      </c>
      <c r="D7" s="105" t="s">
        <v>4809</v>
      </c>
      <c r="E7" s="115">
        <v>45104</v>
      </c>
      <c r="F7" s="105" t="s">
        <v>4916</v>
      </c>
      <c r="G7" s="105" t="s">
        <v>4808</v>
      </c>
      <c r="H7" s="101" t="s">
        <v>4807</v>
      </c>
      <c r="I7" s="106">
        <v>6.8</v>
      </c>
      <c r="J7" s="101">
        <v>73</v>
      </c>
      <c r="K7" s="106">
        <f t="shared" si="1"/>
        <v>496.4</v>
      </c>
      <c r="L7" s="106">
        <f t="shared" si="0"/>
        <v>49.64</v>
      </c>
      <c r="M7" s="106">
        <f t="shared" si="2"/>
        <v>546.04</v>
      </c>
    </row>
    <row r="8" spans="1:19" s="101" customFormat="1" ht="20" customHeight="1" x14ac:dyDescent="0.2">
      <c r="A8" s="126">
        <v>6</v>
      </c>
      <c r="B8" s="105" t="s">
        <v>4806</v>
      </c>
      <c r="C8" s="105" t="s">
        <v>447</v>
      </c>
      <c r="D8" s="105" t="s">
        <v>4805</v>
      </c>
      <c r="E8" s="115">
        <v>45105</v>
      </c>
      <c r="F8" s="105" t="s">
        <v>4917</v>
      </c>
      <c r="G8" s="105" t="s">
        <v>4804</v>
      </c>
      <c r="H8" s="101" t="s">
        <v>4803</v>
      </c>
      <c r="I8" s="106">
        <v>7.51</v>
      </c>
      <c r="J8" s="101">
        <v>137</v>
      </c>
      <c r="K8" s="106">
        <f t="shared" si="1"/>
        <v>1028.8699999999999</v>
      </c>
      <c r="L8" s="106">
        <f t="shared" si="0"/>
        <v>102.887</v>
      </c>
      <c r="M8" s="106">
        <f t="shared" si="2"/>
        <v>1131.7569999999998</v>
      </c>
    </row>
    <row r="9" spans="1:19" s="101" customFormat="1" ht="20" customHeight="1" x14ac:dyDescent="0.2">
      <c r="A9" s="126">
        <v>7</v>
      </c>
      <c r="B9" s="105" t="s">
        <v>3383</v>
      </c>
      <c r="C9" s="105" t="s">
        <v>2516</v>
      </c>
      <c r="D9" s="105" t="s">
        <v>4802</v>
      </c>
      <c r="E9" s="115">
        <v>45106</v>
      </c>
      <c r="F9" s="105" t="s">
        <v>4918</v>
      </c>
      <c r="G9" s="105" t="s">
        <v>4801</v>
      </c>
      <c r="H9" s="101" t="s">
        <v>4800</v>
      </c>
      <c r="I9" s="106">
        <v>7.99</v>
      </c>
      <c r="J9" s="101">
        <v>590</v>
      </c>
      <c r="K9" s="106">
        <f t="shared" si="1"/>
        <v>4714.1000000000004</v>
      </c>
      <c r="L9" s="106">
        <f t="shared" si="0"/>
        <v>471.41000000000008</v>
      </c>
      <c r="M9" s="106">
        <f t="shared" si="2"/>
        <v>5185.51</v>
      </c>
    </row>
    <row r="10" spans="1:19" s="101" customFormat="1" ht="20" customHeight="1" x14ac:dyDescent="0.2">
      <c r="A10" s="126">
        <v>8</v>
      </c>
      <c r="B10" s="105" t="s">
        <v>758</v>
      </c>
      <c r="C10" s="105" t="s">
        <v>2854</v>
      </c>
      <c r="D10" s="105" t="s">
        <v>4799</v>
      </c>
      <c r="E10" s="115">
        <v>45107</v>
      </c>
      <c r="F10" s="105" t="s">
        <v>4798</v>
      </c>
      <c r="G10" s="105" t="s">
        <v>4797</v>
      </c>
      <c r="H10" s="101" t="s">
        <v>4796</v>
      </c>
      <c r="I10" s="106">
        <v>5.04</v>
      </c>
      <c r="J10" s="101">
        <v>569</v>
      </c>
      <c r="K10" s="106">
        <f t="shared" si="1"/>
        <v>2867.76</v>
      </c>
      <c r="L10" s="106">
        <f t="shared" si="0"/>
        <v>286.77600000000001</v>
      </c>
      <c r="M10" s="106">
        <f t="shared" si="2"/>
        <v>3154.5360000000001</v>
      </c>
    </row>
    <row r="11" spans="1:19" s="101" customFormat="1" ht="20" customHeight="1" x14ac:dyDescent="0.2">
      <c r="A11" s="126">
        <v>9</v>
      </c>
      <c r="B11" s="105" t="s">
        <v>4090</v>
      </c>
      <c r="C11" s="105" t="s">
        <v>4795</v>
      </c>
      <c r="D11" s="105" t="s">
        <v>4794</v>
      </c>
      <c r="E11" s="115">
        <v>45110</v>
      </c>
      <c r="F11" s="105" t="s">
        <v>4793</v>
      </c>
      <c r="G11" s="105" t="s">
        <v>4792</v>
      </c>
      <c r="H11" s="101" t="s">
        <v>1815</v>
      </c>
      <c r="I11" s="106">
        <v>5.9</v>
      </c>
      <c r="J11" s="101">
        <v>897</v>
      </c>
      <c r="K11" s="106">
        <f t="shared" si="1"/>
        <v>5292.3</v>
      </c>
      <c r="L11" s="106">
        <f t="shared" si="0"/>
        <v>529.23</v>
      </c>
      <c r="M11" s="106">
        <f t="shared" si="2"/>
        <v>5821.5300000000007</v>
      </c>
    </row>
    <row r="12" spans="1:19" s="101" customFormat="1" ht="20" customHeight="1" x14ac:dyDescent="0.2">
      <c r="A12" s="126">
        <v>10</v>
      </c>
      <c r="B12" s="105" t="s">
        <v>372</v>
      </c>
      <c r="C12" s="105" t="s">
        <v>22</v>
      </c>
      <c r="D12" s="105" t="s">
        <v>4791</v>
      </c>
      <c r="E12" s="115">
        <v>45111</v>
      </c>
      <c r="F12" s="105" t="s">
        <v>4790</v>
      </c>
      <c r="G12" s="105" t="s">
        <v>4789</v>
      </c>
      <c r="H12" s="101" t="s">
        <v>4788</v>
      </c>
      <c r="I12" s="106">
        <v>8.5399999999999991</v>
      </c>
      <c r="J12" s="101">
        <v>942</v>
      </c>
      <c r="K12" s="106">
        <f t="shared" si="1"/>
        <v>8044.6799999999994</v>
      </c>
      <c r="L12" s="106">
        <f t="shared" si="0"/>
        <v>804.46799999999996</v>
      </c>
      <c r="M12" s="106">
        <f t="shared" si="2"/>
        <v>8849.1479999999992</v>
      </c>
    </row>
    <row r="13" spans="1:19" s="101" customFormat="1" ht="20" customHeight="1" x14ac:dyDescent="0.2">
      <c r="A13" s="126">
        <v>11</v>
      </c>
      <c r="B13" s="105" t="s">
        <v>1065</v>
      </c>
      <c r="C13" s="105" t="s">
        <v>1783</v>
      </c>
      <c r="D13" s="105" t="s">
        <v>4787</v>
      </c>
      <c r="E13" s="115">
        <v>45112</v>
      </c>
      <c r="F13" s="105" t="s">
        <v>4786</v>
      </c>
      <c r="G13" s="105" t="s">
        <v>4785</v>
      </c>
      <c r="H13" s="101" t="s">
        <v>4784</v>
      </c>
      <c r="I13" s="106">
        <v>5.91</v>
      </c>
      <c r="J13" s="101">
        <v>902</v>
      </c>
      <c r="K13" s="106">
        <f t="shared" si="1"/>
        <v>5330.82</v>
      </c>
      <c r="L13" s="106">
        <f t="shared" si="0"/>
        <v>533.08199999999999</v>
      </c>
      <c r="M13" s="106">
        <f t="shared" si="2"/>
        <v>5863.902</v>
      </c>
    </row>
    <row r="14" spans="1:19" s="101" customFormat="1" ht="20" customHeight="1" x14ac:dyDescent="0.2">
      <c r="A14" s="126">
        <v>12</v>
      </c>
      <c r="B14" s="105" t="s">
        <v>3708</v>
      </c>
      <c r="C14" s="105" t="s">
        <v>604</v>
      </c>
      <c r="D14" s="105" t="s">
        <v>4783</v>
      </c>
      <c r="E14" s="115">
        <v>45113</v>
      </c>
      <c r="F14" s="105" t="s">
        <v>4782</v>
      </c>
      <c r="G14" s="105" t="s">
        <v>4781</v>
      </c>
      <c r="H14" s="101" t="s">
        <v>4780</v>
      </c>
      <c r="I14" s="106">
        <v>7.05</v>
      </c>
      <c r="J14" s="101">
        <v>25</v>
      </c>
      <c r="K14" s="106">
        <f t="shared" si="1"/>
        <v>176.25</v>
      </c>
      <c r="L14" s="106">
        <f t="shared" si="0"/>
        <v>17.625</v>
      </c>
      <c r="M14" s="106">
        <f t="shared" si="2"/>
        <v>193.875</v>
      </c>
    </row>
    <row r="15" spans="1:19" s="101" customFormat="1" ht="20" customHeight="1" x14ac:dyDescent="0.2">
      <c r="A15" s="126">
        <v>13</v>
      </c>
      <c r="B15" s="105" t="s">
        <v>4779</v>
      </c>
      <c r="C15" s="105" t="s">
        <v>15</v>
      </c>
      <c r="D15" s="105" t="s">
        <v>4778</v>
      </c>
      <c r="E15" s="115">
        <v>45114</v>
      </c>
      <c r="F15" s="105" t="s">
        <v>4777</v>
      </c>
      <c r="G15" s="105" t="s">
        <v>4776</v>
      </c>
      <c r="H15" s="101" t="s">
        <v>3212</v>
      </c>
      <c r="I15" s="106">
        <v>6.32</v>
      </c>
      <c r="J15" s="101">
        <v>248</v>
      </c>
      <c r="K15" s="106">
        <f t="shared" si="1"/>
        <v>1567.3600000000001</v>
      </c>
      <c r="L15" s="106">
        <f t="shared" si="0"/>
        <v>156.73600000000002</v>
      </c>
      <c r="M15" s="106">
        <f t="shared" si="2"/>
        <v>1724.0960000000002</v>
      </c>
    </row>
    <row r="16" spans="1:19" s="101" customFormat="1" ht="20" customHeight="1" x14ac:dyDescent="0.2">
      <c r="A16" s="126">
        <v>14</v>
      </c>
      <c r="B16" s="105" t="s">
        <v>481</v>
      </c>
      <c r="C16" s="105" t="s">
        <v>2269</v>
      </c>
      <c r="D16" s="105" t="s">
        <v>4775</v>
      </c>
      <c r="E16" s="115">
        <v>45117</v>
      </c>
      <c r="F16" s="105" t="s">
        <v>4774</v>
      </c>
      <c r="G16" s="105" t="s">
        <v>4773</v>
      </c>
      <c r="H16" s="101" t="s">
        <v>4772</v>
      </c>
      <c r="I16" s="106">
        <v>7.72</v>
      </c>
      <c r="J16" s="101">
        <v>702</v>
      </c>
      <c r="K16" s="106">
        <f t="shared" si="1"/>
        <v>5419.44</v>
      </c>
      <c r="L16" s="106">
        <f t="shared" si="0"/>
        <v>541.94399999999996</v>
      </c>
      <c r="M16" s="106">
        <f t="shared" si="2"/>
        <v>5961.384</v>
      </c>
    </row>
    <row r="17" spans="1:13" s="101" customFormat="1" ht="20" customHeight="1" x14ac:dyDescent="0.2">
      <c r="A17" s="126">
        <v>15</v>
      </c>
      <c r="B17" s="105" t="s">
        <v>1694</v>
      </c>
      <c r="C17" s="105" t="s">
        <v>2681</v>
      </c>
      <c r="D17" s="105" t="s">
        <v>4771</v>
      </c>
      <c r="E17" s="115">
        <v>45118</v>
      </c>
      <c r="F17" s="105" t="s">
        <v>4770</v>
      </c>
      <c r="G17" s="105" t="s">
        <v>4769</v>
      </c>
      <c r="H17" s="101" t="s">
        <v>4768</v>
      </c>
      <c r="I17" s="106">
        <v>6.76</v>
      </c>
      <c r="J17" s="101">
        <v>900</v>
      </c>
      <c r="K17" s="106">
        <f t="shared" si="1"/>
        <v>6084</v>
      </c>
      <c r="L17" s="106">
        <f t="shared" si="0"/>
        <v>608.4</v>
      </c>
      <c r="M17" s="106">
        <f t="shared" si="2"/>
        <v>6692.4</v>
      </c>
    </row>
    <row r="18" spans="1:13" s="101" customFormat="1" ht="20" customHeight="1" x14ac:dyDescent="0.2">
      <c r="A18" s="126">
        <v>16</v>
      </c>
      <c r="B18" s="105" t="s">
        <v>4767</v>
      </c>
      <c r="C18" s="105" t="s">
        <v>503</v>
      </c>
      <c r="D18" s="105" t="s">
        <v>4766</v>
      </c>
      <c r="E18" s="115">
        <v>45119</v>
      </c>
      <c r="F18" s="105" t="s">
        <v>4919</v>
      </c>
      <c r="G18" s="105" t="s">
        <v>4765</v>
      </c>
      <c r="H18" s="101" t="s">
        <v>4764</v>
      </c>
      <c r="I18" s="106">
        <v>5.0999999999999996</v>
      </c>
      <c r="J18" s="101">
        <v>304</v>
      </c>
      <c r="K18" s="106">
        <f t="shared" si="1"/>
        <v>1550.3999999999999</v>
      </c>
      <c r="L18" s="106">
        <f t="shared" si="0"/>
        <v>155.04</v>
      </c>
      <c r="M18" s="106">
        <f t="shared" si="2"/>
        <v>1705.4399999999998</v>
      </c>
    </row>
    <row r="19" spans="1:13" s="101" customFormat="1" ht="20" customHeight="1" x14ac:dyDescent="0.2">
      <c r="A19" s="126">
        <v>17</v>
      </c>
      <c r="B19" s="105" t="s">
        <v>201</v>
      </c>
      <c r="C19" s="105" t="s">
        <v>1013</v>
      </c>
      <c r="D19" s="105" t="s">
        <v>4763</v>
      </c>
      <c r="E19" s="115">
        <v>45120</v>
      </c>
      <c r="F19" s="105" t="s">
        <v>1584</v>
      </c>
      <c r="G19" s="105" t="s">
        <v>4762</v>
      </c>
      <c r="H19" s="101" t="s">
        <v>4761</v>
      </c>
      <c r="I19" s="106">
        <v>6.28</v>
      </c>
      <c r="J19" s="101">
        <v>608</v>
      </c>
      <c r="K19" s="106">
        <f t="shared" si="1"/>
        <v>3818.2400000000002</v>
      </c>
      <c r="L19" s="106">
        <f t="shared" si="0"/>
        <v>381.82400000000007</v>
      </c>
      <c r="M19" s="106">
        <f t="shared" si="2"/>
        <v>4200.0640000000003</v>
      </c>
    </row>
    <row r="20" spans="1:13" s="101" customFormat="1" ht="20" customHeight="1" x14ac:dyDescent="0.2">
      <c r="A20" s="126">
        <v>18</v>
      </c>
      <c r="B20" s="105" t="s">
        <v>4760</v>
      </c>
      <c r="C20" s="105" t="s">
        <v>774</v>
      </c>
      <c r="D20" s="105" t="s">
        <v>4759</v>
      </c>
      <c r="E20" s="115">
        <v>45121</v>
      </c>
      <c r="F20" s="105" t="s">
        <v>4758</v>
      </c>
      <c r="G20" s="105" t="s">
        <v>4757</v>
      </c>
      <c r="H20" s="101" t="s">
        <v>4756</v>
      </c>
      <c r="I20" s="106">
        <v>6.27</v>
      </c>
      <c r="J20" s="101">
        <v>306</v>
      </c>
      <c r="K20" s="106">
        <f t="shared" si="1"/>
        <v>1918.62</v>
      </c>
      <c r="L20" s="106">
        <f t="shared" si="0"/>
        <v>191.86199999999999</v>
      </c>
      <c r="M20" s="106">
        <f t="shared" si="2"/>
        <v>2110.482</v>
      </c>
    </row>
    <row r="21" spans="1:13" s="101" customFormat="1" ht="20" customHeight="1" x14ac:dyDescent="0.2">
      <c r="A21" s="126">
        <v>19</v>
      </c>
      <c r="B21" s="105" t="s">
        <v>1179</v>
      </c>
      <c r="C21" s="105" t="s">
        <v>2167</v>
      </c>
      <c r="D21" s="105" t="s">
        <v>4755</v>
      </c>
      <c r="E21" s="115">
        <v>45124</v>
      </c>
      <c r="F21" s="105" t="s">
        <v>4500</v>
      </c>
      <c r="G21" s="105" t="s">
        <v>4754</v>
      </c>
      <c r="H21" s="101" t="s">
        <v>4753</v>
      </c>
      <c r="I21" s="106">
        <v>5.03</v>
      </c>
      <c r="J21" s="101">
        <v>77</v>
      </c>
      <c r="K21" s="106">
        <f t="shared" si="1"/>
        <v>387.31</v>
      </c>
      <c r="L21" s="106">
        <f t="shared" si="0"/>
        <v>38.731000000000002</v>
      </c>
      <c r="M21" s="106">
        <f t="shared" si="2"/>
        <v>426.041</v>
      </c>
    </row>
    <row r="22" spans="1:13" s="101" customFormat="1" ht="20" customHeight="1" x14ac:dyDescent="0.2">
      <c r="A22" s="126">
        <v>20</v>
      </c>
      <c r="B22" s="105" t="s">
        <v>3211</v>
      </c>
      <c r="C22" s="105" t="s">
        <v>246</v>
      </c>
      <c r="D22" s="105" t="s">
        <v>4752</v>
      </c>
      <c r="E22" s="115">
        <v>45125</v>
      </c>
      <c r="F22" s="105" t="s">
        <v>4920</v>
      </c>
      <c r="G22" s="105" t="s">
        <v>4751</v>
      </c>
      <c r="H22" s="101" t="s">
        <v>4750</v>
      </c>
      <c r="I22" s="106">
        <v>6.01</v>
      </c>
      <c r="J22" s="101">
        <v>858</v>
      </c>
      <c r="K22" s="106">
        <f t="shared" si="1"/>
        <v>5156.58</v>
      </c>
      <c r="L22" s="106">
        <f t="shared" si="0"/>
        <v>515.65800000000002</v>
      </c>
      <c r="M22" s="106">
        <f t="shared" si="2"/>
        <v>5672.2380000000003</v>
      </c>
    </row>
    <row r="23" spans="1:13" s="101" customFormat="1" ht="20" customHeight="1" x14ac:dyDescent="0.2">
      <c r="A23" s="126">
        <v>21</v>
      </c>
      <c r="B23" s="105" t="s">
        <v>4749</v>
      </c>
      <c r="C23" s="105" t="s">
        <v>3249</v>
      </c>
      <c r="D23" s="105" t="s">
        <v>4748</v>
      </c>
      <c r="E23" s="115">
        <v>45126</v>
      </c>
      <c r="F23" s="105" t="s">
        <v>4747</v>
      </c>
      <c r="G23" s="105" t="s">
        <v>4746</v>
      </c>
      <c r="H23" s="101" t="s">
        <v>4745</v>
      </c>
      <c r="I23" s="106">
        <v>6.16</v>
      </c>
      <c r="J23" s="101">
        <v>75</v>
      </c>
      <c r="K23" s="106">
        <f t="shared" si="1"/>
        <v>462</v>
      </c>
      <c r="L23" s="106">
        <f t="shared" si="0"/>
        <v>46.2</v>
      </c>
      <c r="M23" s="106">
        <f t="shared" si="2"/>
        <v>508.2</v>
      </c>
    </row>
    <row r="24" spans="1:13" s="101" customFormat="1" ht="20" customHeight="1" x14ac:dyDescent="0.2">
      <c r="A24" s="126">
        <v>22</v>
      </c>
      <c r="B24" s="105" t="s">
        <v>3217</v>
      </c>
      <c r="C24" s="105" t="s">
        <v>3478</v>
      </c>
      <c r="D24" s="105" t="s">
        <v>4744</v>
      </c>
      <c r="E24" s="115">
        <v>45127</v>
      </c>
      <c r="F24" s="105" t="s">
        <v>4921</v>
      </c>
      <c r="G24" s="105" t="s">
        <v>4743</v>
      </c>
      <c r="H24" s="101" t="s">
        <v>4742</v>
      </c>
      <c r="I24" s="106">
        <v>5.1100000000000003</v>
      </c>
      <c r="J24" s="101">
        <v>406</v>
      </c>
      <c r="K24" s="106">
        <f t="shared" si="1"/>
        <v>2074.6600000000003</v>
      </c>
      <c r="L24" s="106">
        <f t="shared" si="0"/>
        <v>207.46600000000004</v>
      </c>
      <c r="M24" s="106">
        <f t="shared" si="2"/>
        <v>2282.1260000000002</v>
      </c>
    </row>
    <row r="25" spans="1:13" s="101" customFormat="1" ht="20" customHeight="1" x14ac:dyDescent="0.2">
      <c r="A25" s="126">
        <v>23</v>
      </c>
      <c r="B25" s="105" t="s">
        <v>4741</v>
      </c>
      <c r="C25" s="105" t="s">
        <v>819</v>
      </c>
      <c r="D25" s="105" t="s">
        <v>4740</v>
      </c>
      <c r="E25" s="115">
        <v>45128</v>
      </c>
      <c r="F25" s="105" t="s">
        <v>4922</v>
      </c>
      <c r="G25" s="105" t="s">
        <v>4739</v>
      </c>
      <c r="H25" s="101" t="s">
        <v>4738</v>
      </c>
      <c r="I25" s="106">
        <v>8.74</v>
      </c>
      <c r="J25" s="101">
        <v>528</v>
      </c>
      <c r="K25" s="106">
        <f t="shared" si="1"/>
        <v>4614.72</v>
      </c>
      <c r="L25" s="106">
        <f t="shared" si="0"/>
        <v>461.47200000000004</v>
      </c>
      <c r="M25" s="106">
        <f t="shared" si="2"/>
        <v>5076.192</v>
      </c>
    </row>
    <row r="26" spans="1:13" s="101" customFormat="1" ht="20" customHeight="1" x14ac:dyDescent="0.2">
      <c r="A26" s="126">
        <v>24</v>
      </c>
      <c r="B26" s="105" t="s">
        <v>2676</v>
      </c>
      <c r="C26" s="105" t="s">
        <v>1482</v>
      </c>
      <c r="D26" s="105" t="s">
        <v>4737</v>
      </c>
      <c r="E26" s="115">
        <v>45131</v>
      </c>
      <c r="F26" s="105" t="s">
        <v>4923</v>
      </c>
      <c r="G26" s="105" t="s">
        <v>4736</v>
      </c>
      <c r="H26" s="101" t="s">
        <v>4735</v>
      </c>
      <c r="I26" s="106">
        <v>8.7200000000000006</v>
      </c>
      <c r="J26" s="101">
        <v>955</v>
      </c>
      <c r="K26" s="106">
        <f t="shared" si="1"/>
        <v>8327.6</v>
      </c>
      <c r="L26" s="106">
        <f t="shared" si="0"/>
        <v>832.7600000000001</v>
      </c>
      <c r="M26" s="106">
        <f t="shared" si="2"/>
        <v>9160.36</v>
      </c>
    </row>
    <row r="27" spans="1:13" s="101" customFormat="1" ht="20" customHeight="1" x14ac:dyDescent="0.2">
      <c r="A27" s="126">
        <v>25</v>
      </c>
      <c r="B27" s="105" t="s">
        <v>1446</v>
      </c>
      <c r="C27" s="105" t="s">
        <v>1106</v>
      </c>
      <c r="D27" s="105" t="s">
        <v>4734</v>
      </c>
      <c r="E27" s="115">
        <v>45132</v>
      </c>
      <c r="F27" s="105" t="s">
        <v>4733</v>
      </c>
      <c r="G27" s="105" t="s">
        <v>4732</v>
      </c>
      <c r="H27" s="101" t="s">
        <v>4731</v>
      </c>
      <c r="I27" s="106">
        <v>9.1300000000000008</v>
      </c>
      <c r="J27" s="101">
        <v>434</v>
      </c>
      <c r="K27" s="106">
        <f t="shared" si="1"/>
        <v>3962.4200000000005</v>
      </c>
      <c r="L27" s="106">
        <f t="shared" si="0"/>
        <v>396.24200000000008</v>
      </c>
      <c r="M27" s="106">
        <f t="shared" si="2"/>
        <v>4358.6620000000003</v>
      </c>
    </row>
    <row r="28" spans="1:13" s="101" customFormat="1" ht="20" customHeight="1" x14ac:dyDescent="0.2">
      <c r="A28" s="126">
        <v>26</v>
      </c>
      <c r="B28" s="105" t="s">
        <v>4465</v>
      </c>
      <c r="C28" s="105" t="s">
        <v>1112</v>
      </c>
      <c r="D28" s="105" t="s">
        <v>4730</v>
      </c>
      <c r="E28" s="115">
        <v>45133</v>
      </c>
      <c r="F28" s="105" t="s">
        <v>4729</v>
      </c>
      <c r="G28" s="105" t="s">
        <v>4728</v>
      </c>
      <c r="H28" s="101" t="s">
        <v>4727</v>
      </c>
      <c r="I28" s="106">
        <v>8</v>
      </c>
      <c r="J28" s="101">
        <v>555</v>
      </c>
      <c r="K28" s="106">
        <f t="shared" si="1"/>
        <v>4440</v>
      </c>
      <c r="L28" s="106">
        <f t="shared" si="0"/>
        <v>444</v>
      </c>
      <c r="M28" s="106">
        <f t="shared" si="2"/>
        <v>4884</v>
      </c>
    </row>
    <row r="29" spans="1:13" s="101" customFormat="1" ht="20" customHeight="1" x14ac:dyDescent="0.2">
      <c r="A29" s="126">
        <v>27</v>
      </c>
      <c r="B29" s="105" t="s">
        <v>4451</v>
      </c>
      <c r="C29" s="105" t="s">
        <v>4726</v>
      </c>
      <c r="D29" s="105" t="s">
        <v>4725</v>
      </c>
      <c r="E29" s="115">
        <v>45134</v>
      </c>
      <c r="F29" s="105" t="s">
        <v>4724</v>
      </c>
      <c r="G29" s="105" t="s">
        <v>4723</v>
      </c>
      <c r="H29" s="101" t="s">
        <v>4722</v>
      </c>
      <c r="I29" s="106">
        <v>9.6</v>
      </c>
      <c r="J29" s="101">
        <v>106</v>
      </c>
      <c r="K29" s="106">
        <f t="shared" si="1"/>
        <v>1017.5999999999999</v>
      </c>
      <c r="L29" s="106">
        <f t="shared" si="0"/>
        <v>101.75999999999999</v>
      </c>
      <c r="M29" s="106">
        <f t="shared" si="2"/>
        <v>1119.3599999999999</v>
      </c>
    </row>
    <row r="30" spans="1:13" s="101" customFormat="1" ht="20" customHeight="1" x14ac:dyDescent="0.2">
      <c r="A30" s="126">
        <v>28</v>
      </c>
      <c r="B30" s="105" t="s">
        <v>4721</v>
      </c>
      <c r="C30" s="105" t="s">
        <v>7</v>
      </c>
      <c r="D30" s="105" t="s">
        <v>4720</v>
      </c>
      <c r="E30" s="115">
        <v>45135</v>
      </c>
      <c r="F30" s="105" t="s">
        <v>4719</v>
      </c>
      <c r="G30" s="105" t="s">
        <v>4718</v>
      </c>
      <c r="H30" s="101" t="s">
        <v>4717</v>
      </c>
      <c r="I30" s="106">
        <v>9.15</v>
      </c>
      <c r="J30" s="101">
        <v>454</v>
      </c>
      <c r="K30" s="106">
        <f t="shared" si="1"/>
        <v>4154.1000000000004</v>
      </c>
      <c r="L30" s="106">
        <f t="shared" si="0"/>
        <v>415.41000000000008</v>
      </c>
      <c r="M30" s="106">
        <f t="shared" si="2"/>
        <v>4569.51</v>
      </c>
    </row>
    <row r="31" spans="1:13" s="101" customFormat="1" ht="20" customHeight="1" x14ac:dyDescent="0.2">
      <c r="A31" s="126">
        <v>29</v>
      </c>
      <c r="B31" s="105" t="s">
        <v>665</v>
      </c>
      <c r="C31" s="105" t="s">
        <v>1470</v>
      </c>
      <c r="D31" s="105" t="s">
        <v>4716</v>
      </c>
      <c r="E31" s="115">
        <v>45138</v>
      </c>
      <c r="F31" s="105" t="s">
        <v>4715</v>
      </c>
      <c r="G31" s="105" t="s">
        <v>4714</v>
      </c>
      <c r="H31" s="101" t="s">
        <v>4713</v>
      </c>
      <c r="I31" s="106">
        <v>5.76</v>
      </c>
      <c r="J31" s="101">
        <v>530</v>
      </c>
      <c r="K31" s="106">
        <f t="shared" si="1"/>
        <v>3052.7999999999997</v>
      </c>
      <c r="L31" s="106">
        <f t="shared" si="0"/>
        <v>305.27999999999997</v>
      </c>
      <c r="M31" s="106">
        <f t="shared" si="2"/>
        <v>3358.08</v>
      </c>
    </row>
    <row r="32" spans="1:13" s="101" customFormat="1" ht="20" customHeight="1" x14ac:dyDescent="0.2">
      <c r="A32" s="126">
        <v>30</v>
      </c>
      <c r="B32" s="105" t="s">
        <v>4150</v>
      </c>
      <c r="C32" s="105" t="s">
        <v>650</v>
      </c>
      <c r="D32" s="105" t="s">
        <v>4712</v>
      </c>
      <c r="E32" s="115">
        <v>45139</v>
      </c>
      <c r="F32" s="105" t="s">
        <v>4711</v>
      </c>
      <c r="G32" s="105" t="s">
        <v>4710</v>
      </c>
      <c r="H32" s="101" t="s">
        <v>4145</v>
      </c>
      <c r="I32" s="106">
        <v>5.58</v>
      </c>
      <c r="J32" s="101">
        <v>354</v>
      </c>
      <c r="K32" s="106">
        <f t="shared" si="1"/>
        <v>1975.32</v>
      </c>
      <c r="L32" s="106">
        <f t="shared" si="0"/>
        <v>197.53200000000001</v>
      </c>
      <c r="M32" s="106">
        <f t="shared" si="2"/>
        <v>2172.8519999999999</v>
      </c>
    </row>
    <row r="33" spans="1:13" s="101" customFormat="1" ht="20" customHeight="1" x14ac:dyDescent="0.2">
      <c r="A33" s="126">
        <v>31</v>
      </c>
      <c r="B33" s="105" t="s">
        <v>3393</v>
      </c>
      <c r="C33" s="105" t="s">
        <v>353</v>
      </c>
      <c r="D33" s="105" t="s">
        <v>4709</v>
      </c>
      <c r="E33" s="115">
        <v>45140</v>
      </c>
      <c r="F33" s="105" t="s">
        <v>4708</v>
      </c>
      <c r="G33" s="105" t="s">
        <v>4707</v>
      </c>
      <c r="H33" s="101" t="s">
        <v>4706</v>
      </c>
      <c r="I33" s="106">
        <v>6.43</v>
      </c>
      <c r="J33" s="101">
        <v>198</v>
      </c>
      <c r="K33" s="106">
        <f t="shared" si="1"/>
        <v>1273.1399999999999</v>
      </c>
      <c r="L33" s="106">
        <f t="shared" si="0"/>
        <v>127.31399999999999</v>
      </c>
      <c r="M33" s="106">
        <f t="shared" si="2"/>
        <v>1400.454</v>
      </c>
    </row>
    <row r="34" spans="1:13" s="101" customFormat="1" ht="20" customHeight="1" x14ac:dyDescent="0.2">
      <c r="A34" s="126">
        <v>32</v>
      </c>
      <c r="B34" s="105" t="s">
        <v>2049</v>
      </c>
      <c r="C34" s="105" t="s">
        <v>4705</v>
      </c>
      <c r="D34" s="105" t="s">
        <v>4704</v>
      </c>
      <c r="E34" s="115">
        <v>45141</v>
      </c>
      <c r="F34" s="105" t="s">
        <v>4924</v>
      </c>
      <c r="G34" s="105" t="s">
        <v>4703</v>
      </c>
      <c r="H34" s="101" t="s">
        <v>4702</v>
      </c>
      <c r="I34" s="106">
        <v>6.32</v>
      </c>
      <c r="J34" s="101">
        <v>165</v>
      </c>
      <c r="K34" s="106">
        <f t="shared" si="1"/>
        <v>1042.8</v>
      </c>
      <c r="L34" s="106">
        <f t="shared" si="0"/>
        <v>104.28</v>
      </c>
      <c r="M34" s="106">
        <f t="shared" si="2"/>
        <v>1147.08</v>
      </c>
    </row>
    <row r="35" spans="1:13" s="101" customFormat="1" ht="20" customHeight="1" x14ac:dyDescent="0.2">
      <c r="A35" s="126">
        <v>33</v>
      </c>
      <c r="B35" s="105" t="s">
        <v>4701</v>
      </c>
      <c r="C35" s="105" t="s">
        <v>2997</v>
      </c>
      <c r="D35" s="105" t="s">
        <v>4700</v>
      </c>
      <c r="E35" s="115">
        <v>45142</v>
      </c>
      <c r="F35" s="105" t="s">
        <v>4925</v>
      </c>
      <c r="G35" s="105" t="s">
        <v>4699</v>
      </c>
      <c r="H35" s="101" t="s">
        <v>4698</v>
      </c>
      <c r="I35" s="106">
        <v>9.4600000000000009</v>
      </c>
      <c r="J35" s="101">
        <v>153</v>
      </c>
      <c r="K35" s="106">
        <f t="shared" si="1"/>
        <v>1447.38</v>
      </c>
      <c r="L35" s="106">
        <f t="shared" si="0"/>
        <v>144.73800000000003</v>
      </c>
      <c r="M35" s="106">
        <f t="shared" si="2"/>
        <v>1592.1180000000002</v>
      </c>
    </row>
    <row r="36" spans="1:13" s="101" customFormat="1" ht="20" customHeight="1" x14ac:dyDescent="0.2">
      <c r="A36" s="126">
        <v>34</v>
      </c>
      <c r="B36" s="105" t="s">
        <v>4697</v>
      </c>
      <c r="C36" s="105" t="s">
        <v>3782</v>
      </c>
      <c r="D36" s="105" t="s">
        <v>4696</v>
      </c>
      <c r="E36" s="115">
        <v>45145</v>
      </c>
      <c r="F36" s="105" t="s">
        <v>4695</v>
      </c>
      <c r="G36" s="105" t="s">
        <v>4694</v>
      </c>
      <c r="H36" s="101" t="s">
        <v>4693</v>
      </c>
      <c r="I36" s="106">
        <v>6.23</v>
      </c>
      <c r="J36" s="101">
        <v>50</v>
      </c>
      <c r="K36" s="106">
        <f t="shared" si="1"/>
        <v>311.5</v>
      </c>
      <c r="L36" s="106">
        <f t="shared" si="0"/>
        <v>31.150000000000002</v>
      </c>
      <c r="M36" s="106">
        <f t="shared" si="2"/>
        <v>342.65</v>
      </c>
    </row>
    <row r="37" spans="1:13" s="101" customFormat="1" ht="20" customHeight="1" x14ac:dyDescent="0.2">
      <c r="A37" s="126">
        <v>35</v>
      </c>
      <c r="B37" s="105" t="s">
        <v>4692</v>
      </c>
      <c r="C37" s="105" t="s">
        <v>492</v>
      </c>
      <c r="D37" s="105" t="s">
        <v>4691</v>
      </c>
      <c r="E37" s="115">
        <v>45146</v>
      </c>
      <c r="F37" s="105" t="s">
        <v>4690</v>
      </c>
      <c r="G37" s="105" t="s">
        <v>4689</v>
      </c>
      <c r="H37" s="101" t="s">
        <v>4688</v>
      </c>
      <c r="I37" s="106">
        <v>7.61</v>
      </c>
      <c r="J37" s="101">
        <v>979</v>
      </c>
      <c r="K37" s="106">
        <f t="shared" si="1"/>
        <v>7450.1900000000005</v>
      </c>
      <c r="L37" s="106">
        <f t="shared" si="0"/>
        <v>745.01900000000012</v>
      </c>
      <c r="M37" s="106">
        <f t="shared" si="2"/>
        <v>8195.2090000000007</v>
      </c>
    </row>
    <row r="38" spans="1:13" s="101" customFormat="1" ht="20" customHeight="1" x14ac:dyDescent="0.2">
      <c r="A38" s="126">
        <v>36</v>
      </c>
      <c r="B38" s="105" t="s">
        <v>4687</v>
      </c>
      <c r="C38" s="105" t="s">
        <v>1341</v>
      </c>
      <c r="D38" s="105" t="s">
        <v>4686</v>
      </c>
      <c r="E38" s="115">
        <v>45147</v>
      </c>
      <c r="F38" s="105" t="s">
        <v>4926</v>
      </c>
      <c r="G38" s="105" t="s">
        <v>4685</v>
      </c>
      <c r="H38" s="101" t="s">
        <v>4684</v>
      </c>
      <c r="I38" s="106">
        <v>8.86</v>
      </c>
      <c r="J38" s="101">
        <v>611</v>
      </c>
      <c r="K38" s="106">
        <f t="shared" si="1"/>
        <v>5413.46</v>
      </c>
      <c r="L38" s="106">
        <f t="shared" si="0"/>
        <v>541.346</v>
      </c>
      <c r="M38" s="106">
        <f t="shared" si="2"/>
        <v>5954.8060000000005</v>
      </c>
    </row>
    <row r="39" spans="1:13" s="101" customFormat="1" ht="20" customHeight="1" x14ac:dyDescent="0.2">
      <c r="A39" s="126">
        <v>37</v>
      </c>
      <c r="B39" s="105" t="s">
        <v>2230</v>
      </c>
      <c r="C39" s="105" t="s">
        <v>246</v>
      </c>
      <c r="D39" s="105" t="s">
        <v>4683</v>
      </c>
      <c r="E39" s="115">
        <v>45148</v>
      </c>
      <c r="F39" s="105" t="s">
        <v>4927</v>
      </c>
      <c r="G39" s="105" t="s">
        <v>4682</v>
      </c>
      <c r="H39" s="101" t="s">
        <v>4681</v>
      </c>
      <c r="I39" s="106">
        <v>8.49</v>
      </c>
      <c r="J39" s="101">
        <v>880</v>
      </c>
      <c r="K39" s="106">
        <f t="shared" si="1"/>
        <v>7471.2</v>
      </c>
      <c r="L39" s="106">
        <f t="shared" si="0"/>
        <v>747.12</v>
      </c>
      <c r="M39" s="106">
        <f t="shared" si="2"/>
        <v>8218.32</v>
      </c>
    </row>
    <row r="40" spans="1:13" s="101" customFormat="1" ht="20" customHeight="1" x14ac:dyDescent="0.2">
      <c r="A40" s="126">
        <v>38</v>
      </c>
      <c r="B40" s="105" t="s">
        <v>4680</v>
      </c>
      <c r="C40" s="105" t="s">
        <v>1228</v>
      </c>
      <c r="D40" s="105" t="s">
        <v>4679</v>
      </c>
      <c r="E40" s="115">
        <v>45149</v>
      </c>
      <c r="F40" s="105" t="s">
        <v>4678</v>
      </c>
      <c r="G40" s="105" t="s">
        <v>4677</v>
      </c>
      <c r="H40" s="101" t="s">
        <v>4676</v>
      </c>
      <c r="I40" s="106">
        <v>5.26</v>
      </c>
      <c r="J40" s="101">
        <v>202</v>
      </c>
      <c r="K40" s="106">
        <f t="shared" si="1"/>
        <v>1062.52</v>
      </c>
      <c r="L40" s="106">
        <f t="shared" si="0"/>
        <v>106.25200000000001</v>
      </c>
      <c r="M40" s="106">
        <f t="shared" si="2"/>
        <v>1168.7719999999999</v>
      </c>
    </row>
    <row r="41" spans="1:13" s="101" customFormat="1" ht="20" customHeight="1" x14ac:dyDescent="0.2">
      <c r="A41" s="126">
        <v>39</v>
      </c>
      <c r="B41" s="105" t="s">
        <v>4675</v>
      </c>
      <c r="C41" s="105" t="s">
        <v>325</v>
      </c>
      <c r="D41" s="105" t="s">
        <v>4674</v>
      </c>
      <c r="E41" s="115">
        <v>45152</v>
      </c>
      <c r="F41" s="105" t="s">
        <v>4673</v>
      </c>
      <c r="G41" s="105" t="s">
        <v>4672</v>
      </c>
      <c r="H41" s="101" t="s">
        <v>4671</v>
      </c>
      <c r="I41" s="106">
        <v>9.73</v>
      </c>
      <c r="J41" s="101">
        <v>116</v>
      </c>
      <c r="K41" s="106">
        <f t="shared" si="1"/>
        <v>1128.68</v>
      </c>
      <c r="L41" s="106">
        <f t="shared" si="0"/>
        <v>112.86800000000001</v>
      </c>
      <c r="M41" s="106">
        <f t="shared" si="2"/>
        <v>1241.548</v>
      </c>
    </row>
    <row r="42" spans="1:13" s="101" customFormat="1" ht="20" customHeight="1" x14ac:dyDescent="0.2">
      <c r="A42" s="126">
        <v>40</v>
      </c>
      <c r="B42" s="105" t="s">
        <v>4670</v>
      </c>
      <c r="C42" s="105" t="s">
        <v>686</v>
      </c>
      <c r="D42" s="105" t="s">
        <v>4669</v>
      </c>
      <c r="E42" s="115">
        <v>45153</v>
      </c>
      <c r="F42" s="105" t="s">
        <v>4668</v>
      </c>
      <c r="G42" s="105" t="s">
        <v>4667</v>
      </c>
      <c r="H42" s="101" t="s">
        <v>2855</v>
      </c>
      <c r="I42" s="106">
        <v>9.92</v>
      </c>
      <c r="J42" s="101">
        <v>499</v>
      </c>
      <c r="K42" s="106">
        <f t="shared" si="1"/>
        <v>4950.08</v>
      </c>
      <c r="L42" s="106">
        <f t="shared" si="0"/>
        <v>495.00800000000004</v>
      </c>
      <c r="M42" s="106">
        <f t="shared" si="2"/>
        <v>5445.0879999999997</v>
      </c>
    </row>
    <row r="43" spans="1:13" s="101" customFormat="1" ht="20" customHeight="1" x14ac:dyDescent="0.2">
      <c r="A43" s="126">
        <v>41</v>
      </c>
      <c r="B43" s="105" t="s">
        <v>3393</v>
      </c>
      <c r="C43" s="105" t="s">
        <v>3500</v>
      </c>
      <c r="D43" s="105" t="s">
        <v>4666</v>
      </c>
      <c r="E43" s="115">
        <v>45154</v>
      </c>
      <c r="F43" s="105" t="s">
        <v>4665</v>
      </c>
      <c r="G43" s="105" t="s">
        <v>4664</v>
      </c>
      <c r="H43" s="101" t="s">
        <v>4663</v>
      </c>
      <c r="I43" s="106">
        <v>9.1</v>
      </c>
      <c r="J43" s="101">
        <v>485</v>
      </c>
      <c r="K43" s="106">
        <f t="shared" si="1"/>
        <v>4413.5</v>
      </c>
      <c r="L43" s="106">
        <f t="shared" si="0"/>
        <v>441.35</v>
      </c>
      <c r="M43" s="106">
        <f t="shared" si="2"/>
        <v>4854.8500000000004</v>
      </c>
    </row>
    <row r="44" spans="1:13" s="101" customFormat="1" ht="20" customHeight="1" x14ac:dyDescent="0.2">
      <c r="A44" s="126">
        <v>42</v>
      </c>
      <c r="B44" s="105" t="s">
        <v>4662</v>
      </c>
      <c r="C44" s="105" t="s">
        <v>2563</v>
      </c>
      <c r="D44" s="105" t="s">
        <v>4661</v>
      </c>
      <c r="E44" s="115">
        <v>45155</v>
      </c>
      <c r="F44" s="105" t="s">
        <v>4660</v>
      </c>
      <c r="G44" s="105" t="s">
        <v>4659</v>
      </c>
      <c r="H44" s="101" t="s">
        <v>4658</v>
      </c>
      <c r="I44" s="106">
        <v>8.41</v>
      </c>
      <c r="J44" s="101">
        <v>201</v>
      </c>
      <c r="K44" s="106">
        <f t="shared" si="1"/>
        <v>1690.41</v>
      </c>
      <c r="L44" s="106">
        <f t="shared" si="0"/>
        <v>169.04100000000003</v>
      </c>
      <c r="M44" s="106">
        <f t="shared" si="2"/>
        <v>1859.451</v>
      </c>
    </row>
    <row r="45" spans="1:13" s="101" customFormat="1" ht="20" customHeight="1" x14ac:dyDescent="0.2">
      <c r="A45" s="126">
        <v>43</v>
      </c>
      <c r="B45" s="105" t="s">
        <v>3571</v>
      </c>
      <c r="C45" s="105" t="s">
        <v>3953</v>
      </c>
      <c r="D45" s="105" t="s">
        <v>4657</v>
      </c>
      <c r="E45" s="115">
        <v>45156</v>
      </c>
      <c r="F45" s="105" t="s">
        <v>4928</v>
      </c>
      <c r="G45" s="105" t="s">
        <v>4656</v>
      </c>
      <c r="H45" s="101" t="s">
        <v>4655</v>
      </c>
      <c r="I45" s="106">
        <v>5.83</v>
      </c>
      <c r="J45" s="101">
        <v>972</v>
      </c>
      <c r="K45" s="106">
        <f t="shared" si="1"/>
        <v>5666.76</v>
      </c>
      <c r="L45" s="106">
        <f t="shared" si="0"/>
        <v>566.67600000000004</v>
      </c>
      <c r="M45" s="106">
        <f t="shared" si="2"/>
        <v>6233.4360000000006</v>
      </c>
    </row>
    <row r="46" spans="1:13" s="101" customFormat="1" ht="20" customHeight="1" x14ac:dyDescent="0.2">
      <c r="A46" s="126">
        <v>44</v>
      </c>
      <c r="B46" s="105" t="s">
        <v>4654</v>
      </c>
      <c r="C46" s="105" t="s">
        <v>4653</v>
      </c>
      <c r="D46" s="105" t="s">
        <v>4652</v>
      </c>
      <c r="E46" s="115">
        <v>45159</v>
      </c>
      <c r="F46" s="105" t="s">
        <v>4929</v>
      </c>
      <c r="G46" s="105" t="s">
        <v>4651</v>
      </c>
      <c r="H46" s="101" t="s">
        <v>4650</v>
      </c>
      <c r="I46" s="106">
        <v>8.2200000000000006</v>
      </c>
      <c r="J46" s="101">
        <v>876</v>
      </c>
      <c r="K46" s="106">
        <f t="shared" si="1"/>
        <v>7200.72</v>
      </c>
      <c r="L46" s="106">
        <f t="shared" si="0"/>
        <v>720.07200000000012</v>
      </c>
      <c r="M46" s="106">
        <f t="shared" si="2"/>
        <v>7920.7920000000004</v>
      </c>
    </row>
    <row r="47" spans="1:13" s="101" customFormat="1" ht="20" customHeight="1" x14ac:dyDescent="0.2">
      <c r="A47" s="126">
        <v>45</v>
      </c>
      <c r="B47" s="105" t="s">
        <v>3305</v>
      </c>
      <c r="C47" s="105" t="s">
        <v>3418</v>
      </c>
      <c r="D47" s="105" t="s">
        <v>4649</v>
      </c>
      <c r="E47" s="115">
        <v>45160</v>
      </c>
      <c r="F47" s="105" t="s">
        <v>4930</v>
      </c>
      <c r="G47" s="105" t="s">
        <v>4648</v>
      </c>
      <c r="H47" s="101" t="s">
        <v>1684</v>
      </c>
      <c r="I47" s="106">
        <v>9.17</v>
      </c>
      <c r="J47" s="101">
        <v>301</v>
      </c>
      <c r="K47" s="106">
        <f t="shared" si="1"/>
        <v>2760.17</v>
      </c>
      <c r="L47" s="106">
        <f t="shared" si="0"/>
        <v>276.017</v>
      </c>
      <c r="M47" s="106">
        <f t="shared" si="2"/>
        <v>3036.1869999999999</v>
      </c>
    </row>
    <row r="48" spans="1:13" s="101" customFormat="1" ht="20" customHeight="1" x14ac:dyDescent="0.2">
      <c r="A48" s="126">
        <v>46</v>
      </c>
      <c r="B48" s="105" t="s">
        <v>2864</v>
      </c>
      <c r="C48" s="105" t="s">
        <v>3674</v>
      </c>
      <c r="D48" s="105" t="s">
        <v>4647</v>
      </c>
      <c r="E48" s="115">
        <v>45161</v>
      </c>
      <c r="F48" s="105" t="s">
        <v>4931</v>
      </c>
      <c r="G48" s="105" t="s">
        <v>4646</v>
      </c>
      <c r="H48" s="101" t="s">
        <v>4645</v>
      </c>
      <c r="I48" s="106">
        <v>9.32</v>
      </c>
      <c r="J48" s="101">
        <v>962</v>
      </c>
      <c r="K48" s="106">
        <f t="shared" si="1"/>
        <v>8965.84</v>
      </c>
      <c r="L48" s="106">
        <f t="shared" si="0"/>
        <v>896.58400000000006</v>
      </c>
      <c r="M48" s="106">
        <f t="shared" si="2"/>
        <v>9862.4240000000009</v>
      </c>
    </row>
    <row r="49" spans="1:13" s="101" customFormat="1" ht="20" customHeight="1" x14ac:dyDescent="0.2">
      <c r="A49" s="126">
        <v>47</v>
      </c>
      <c r="B49" s="105" t="s">
        <v>1558</v>
      </c>
      <c r="C49" s="105" t="s">
        <v>858</v>
      </c>
      <c r="D49" s="105" t="s">
        <v>4644</v>
      </c>
      <c r="E49" s="115">
        <v>45162</v>
      </c>
      <c r="F49" s="105" t="s">
        <v>4932</v>
      </c>
      <c r="G49" s="105" t="s">
        <v>4643</v>
      </c>
      <c r="H49" s="101" t="s">
        <v>1854</v>
      </c>
      <c r="I49" s="106">
        <v>6.82</v>
      </c>
      <c r="J49" s="101">
        <v>67</v>
      </c>
      <c r="K49" s="106">
        <f t="shared" si="1"/>
        <v>456.94</v>
      </c>
      <c r="L49" s="106">
        <f t="shared" si="0"/>
        <v>45.694000000000003</v>
      </c>
      <c r="M49" s="106">
        <f t="shared" si="2"/>
        <v>502.63400000000001</v>
      </c>
    </row>
    <row r="50" spans="1:13" s="101" customFormat="1" ht="20" customHeight="1" x14ac:dyDescent="0.2">
      <c r="A50" s="126">
        <v>48</v>
      </c>
      <c r="B50" s="105" t="s">
        <v>2404</v>
      </c>
      <c r="C50" s="105" t="s">
        <v>686</v>
      </c>
      <c r="D50" s="105" t="s">
        <v>4642</v>
      </c>
      <c r="E50" s="115">
        <v>45163</v>
      </c>
      <c r="F50" s="105" t="s">
        <v>4933</v>
      </c>
      <c r="G50" s="105" t="s">
        <v>4641</v>
      </c>
      <c r="H50" s="101" t="s">
        <v>4640</v>
      </c>
      <c r="I50" s="106">
        <v>6.43</v>
      </c>
      <c r="J50" s="101">
        <v>258</v>
      </c>
      <c r="K50" s="106">
        <f t="shared" si="1"/>
        <v>1658.9399999999998</v>
      </c>
      <c r="L50" s="106">
        <f t="shared" si="0"/>
        <v>165.89400000000001</v>
      </c>
      <c r="M50" s="106">
        <f t="shared" si="2"/>
        <v>1824.8339999999998</v>
      </c>
    </row>
    <row r="51" spans="1:13" s="101" customFormat="1" ht="20" customHeight="1" x14ac:dyDescent="0.2">
      <c r="A51" s="126">
        <v>49</v>
      </c>
      <c r="B51" s="105" t="s">
        <v>41</v>
      </c>
      <c r="C51" s="105" t="s">
        <v>1899</v>
      </c>
      <c r="D51" s="105" t="s">
        <v>4639</v>
      </c>
      <c r="E51" s="115">
        <v>45166</v>
      </c>
      <c r="F51" s="105" t="s">
        <v>4638</v>
      </c>
      <c r="G51" s="105" t="s">
        <v>4637</v>
      </c>
      <c r="H51" s="101" t="s">
        <v>4636</v>
      </c>
      <c r="I51" s="106">
        <v>9.94</v>
      </c>
      <c r="J51" s="101">
        <v>962</v>
      </c>
      <c r="K51" s="106">
        <f t="shared" si="1"/>
        <v>9562.2799999999988</v>
      </c>
      <c r="L51" s="106">
        <f t="shared" si="0"/>
        <v>956.22799999999995</v>
      </c>
      <c r="M51" s="106">
        <f t="shared" si="2"/>
        <v>10518.507999999998</v>
      </c>
    </row>
    <row r="52" spans="1:13" s="101" customFormat="1" ht="20" customHeight="1" x14ac:dyDescent="0.2">
      <c r="A52" s="126">
        <v>50</v>
      </c>
      <c r="B52" s="105" t="s">
        <v>543</v>
      </c>
      <c r="C52" s="105" t="s">
        <v>1023</v>
      </c>
      <c r="D52" s="105" t="s">
        <v>4635</v>
      </c>
      <c r="E52" s="115">
        <v>45167</v>
      </c>
      <c r="F52" s="105" t="s">
        <v>4634</v>
      </c>
      <c r="G52" s="105" t="s">
        <v>4633</v>
      </c>
      <c r="H52" s="101" t="s">
        <v>4632</v>
      </c>
      <c r="I52" s="106">
        <v>6.99</v>
      </c>
      <c r="J52" s="101">
        <v>280</v>
      </c>
      <c r="K52" s="106">
        <f t="shared" si="1"/>
        <v>1957.2</v>
      </c>
      <c r="L52" s="106">
        <f t="shared" si="0"/>
        <v>195.72000000000003</v>
      </c>
      <c r="M52" s="106">
        <f t="shared" si="2"/>
        <v>2152.92</v>
      </c>
    </row>
    <row r="53" spans="1:13" s="101" customFormat="1" ht="20" customHeight="1" x14ac:dyDescent="0.2">
      <c r="A53" s="126">
        <v>51</v>
      </c>
      <c r="B53" s="105" t="s">
        <v>4631</v>
      </c>
      <c r="C53" s="105" t="s">
        <v>3418</v>
      </c>
      <c r="D53" s="105" t="s">
        <v>4630</v>
      </c>
      <c r="E53" s="115">
        <v>45168</v>
      </c>
      <c r="F53" s="105" t="s">
        <v>4934</v>
      </c>
      <c r="G53" s="105" t="s">
        <v>4629</v>
      </c>
      <c r="H53" s="101" t="s">
        <v>4628</v>
      </c>
      <c r="I53" s="106">
        <v>6.94</v>
      </c>
      <c r="J53" s="101">
        <v>303</v>
      </c>
      <c r="K53" s="106">
        <f t="shared" si="1"/>
        <v>2102.8200000000002</v>
      </c>
      <c r="L53" s="106">
        <f t="shared" si="0"/>
        <v>210.28200000000004</v>
      </c>
      <c r="M53" s="106">
        <f t="shared" si="2"/>
        <v>2313.1020000000003</v>
      </c>
    </row>
    <row r="54" spans="1:13" s="101" customFormat="1" ht="20" customHeight="1" x14ac:dyDescent="0.2">
      <c r="A54" s="126">
        <v>52</v>
      </c>
      <c r="B54" s="105" t="s">
        <v>2439</v>
      </c>
      <c r="C54" s="105" t="s">
        <v>228</v>
      </c>
      <c r="D54" s="105" t="s">
        <v>4627</v>
      </c>
      <c r="E54" s="115">
        <v>45169</v>
      </c>
      <c r="F54" s="105" t="s">
        <v>4626</v>
      </c>
      <c r="G54" s="105" t="s">
        <v>4625</v>
      </c>
      <c r="H54" s="101" t="s">
        <v>4624</v>
      </c>
      <c r="I54" s="106">
        <v>9.3699999999999992</v>
      </c>
      <c r="J54" s="101">
        <v>667</v>
      </c>
      <c r="K54" s="106">
        <f t="shared" si="1"/>
        <v>6249.7899999999991</v>
      </c>
      <c r="L54" s="106">
        <f t="shared" si="0"/>
        <v>624.97899999999993</v>
      </c>
      <c r="M54" s="106">
        <f t="shared" si="2"/>
        <v>6874.7689999999993</v>
      </c>
    </row>
    <row r="55" spans="1:13" s="101" customFormat="1" ht="20" customHeight="1" x14ac:dyDescent="0.2">
      <c r="A55" s="126">
        <v>53</v>
      </c>
      <c r="B55" s="105" t="s">
        <v>4623</v>
      </c>
      <c r="C55" s="105" t="s">
        <v>604</v>
      </c>
      <c r="D55" s="105" t="s">
        <v>4622</v>
      </c>
      <c r="E55" s="115">
        <v>45170</v>
      </c>
      <c r="F55" s="105" t="s">
        <v>4935</v>
      </c>
      <c r="G55" s="105" t="s">
        <v>4621</v>
      </c>
      <c r="H55" s="101" t="s">
        <v>4620</v>
      </c>
      <c r="I55" s="106">
        <v>7.11</v>
      </c>
      <c r="J55" s="101">
        <v>633</v>
      </c>
      <c r="K55" s="106">
        <f t="shared" si="1"/>
        <v>4500.63</v>
      </c>
      <c r="L55" s="106">
        <f t="shared" si="0"/>
        <v>450.06300000000005</v>
      </c>
      <c r="M55" s="106">
        <f t="shared" si="2"/>
        <v>4950.6930000000002</v>
      </c>
    </row>
    <row r="56" spans="1:13" s="101" customFormat="1" ht="20" customHeight="1" x14ac:dyDescent="0.2">
      <c r="A56" s="126">
        <v>54</v>
      </c>
      <c r="B56" s="105" t="s">
        <v>4619</v>
      </c>
      <c r="C56" s="105" t="s">
        <v>3141</v>
      </c>
      <c r="D56" s="105" t="s">
        <v>4618</v>
      </c>
      <c r="E56" s="115">
        <v>45173</v>
      </c>
      <c r="F56" s="105" t="s">
        <v>4936</v>
      </c>
      <c r="G56" s="105" t="s">
        <v>4617</v>
      </c>
      <c r="H56" s="101" t="s">
        <v>4616</v>
      </c>
      <c r="I56" s="106">
        <v>5.21</v>
      </c>
      <c r="J56" s="101">
        <v>778</v>
      </c>
      <c r="K56" s="106">
        <f t="shared" si="1"/>
        <v>4053.38</v>
      </c>
      <c r="L56" s="106">
        <f t="shared" si="0"/>
        <v>405.33800000000002</v>
      </c>
      <c r="M56" s="106">
        <f t="shared" si="2"/>
        <v>4458.7179999999998</v>
      </c>
    </row>
    <row r="57" spans="1:13" s="101" customFormat="1" ht="20" customHeight="1" x14ac:dyDescent="0.2">
      <c r="A57" s="126">
        <v>55</v>
      </c>
      <c r="B57" s="105" t="s">
        <v>671</v>
      </c>
      <c r="C57" s="105" t="s">
        <v>337</v>
      </c>
      <c r="D57" s="105" t="s">
        <v>4615</v>
      </c>
      <c r="E57" s="115">
        <v>45174</v>
      </c>
      <c r="F57" s="105" t="s">
        <v>4614</v>
      </c>
      <c r="G57" s="105" t="s">
        <v>4613</v>
      </c>
      <c r="H57" s="101" t="s">
        <v>4612</v>
      </c>
      <c r="I57" s="106">
        <v>9.99</v>
      </c>
      <c r="J57" s="101">
        <v>415</v>
      </c>
      <c r="K57" s="106">
        <f t="shared" si="1"/>
        <v>4145.8500000000004</v>
      </c>
      <c r="L57" s="106">
        <f t="shared" si="0"/>
        <v>414.58500000000004</v>
      </c>
      <c r="M57" s="106">
        <f t="shared" si="2"/>
        <v>4560.4350000000004</v>
      </c>
    </row>
    <row r="58" spans="1:13" s="101" customFormat="1" ht="20" customHeight="1" x14ac:dyDescent="0.2">
      <c r="A58" s="126">
        <v>56</v>
      </c>
      <c r="B58" s="105" t="s">
        <v>2007</v>
      </c>
      <c r="C58" s="105" t="s">
        <v>2947</v>
      </c>
      <c r="D58" s="105" t="s">
        <v>4611</v>
      </c>
      <c r="E58" s="115">
        <v>45175</v>
      </c>
      <c r="F58" s="105" t="s">
        <v>4610</v>
      </c>
      <c r="G58" s="105" t="s">
        <v>4609</v>
      </c>
      <c r="H58" s="101" t="s">
        <v>4608</v>
      </c>
      <c r="I58" s="106">
        <v>7.51</v>
      </c>
      <c r="J58" s="101">
        <v>400</v>
      </c>
      <c r="K58" s="106">
        <f t="shared" si="1"/>
        <v>3004</v>
      </c>
      <c r="L58" s="106">
        <f t="shared" si="0"/>
        <v>300.40000000000003</v>
      </c>
      <c r="M58" s="106">
        <f t="shared" si="2"/>
        <v>3304.4</v>
      </c>
    </row>
    <row r="59" spans="1:13" s="101" customFormat="1" ht="20" customHeight="1" x14ac:dyDescent="0.2">
      <c r="A59" s="126">
        <v>57</v>
      </c>
      <c r="B59" s="105" t="s">
        <v>4607</v>
      </c>
      <c r="C59" s="105" t="s">
        <v>914</v>
      </c>
      <c r="D59" s="105" t="s">
        <v>4606</v>
      </c>
      <c r="E59" s="115">
        <v>45176</v>
      </c>
      <c r="F59" s="105" t="s">
        <v>4937</v>
      </c>
      <c r="G59" s="105" t="s">
        <v>4605</v>
      </c>
      <c r="H59" s="101" t="s">
        <v>4604</v>
      </c>
      <c r="I59" s="106">
        <v>6.85</v>
      </c>
      <c r="J59" s="101">
        <v>384</v>
      </c>
      <c r="K59" s="106">
        <f t="shared" si="1"/>
        <v>2630.3999999999996</v>
      </c>
      <c r="L59" s="106">
        <f t="shared" si="0"/>
        <v>263.03999999999996</v>
      </c>
      <c r="M59" s="106">
        <f t="shared" si="2"/>
        <v>2893.4399999999996</v>
      </c>
    </row>
    <row r="60" spans="1:13" s="101" customFormat="1" ht="20" customHeight="1" x14ac:dyDescent="0.2">
      <c r="A60" s="126">
        <v>58</v>
      </c>
      <c r="B60" s="105" t="s">
        <v>4603</v>
      </c>
      <c r="C60" s="105" t="s">
        <v>4602</v>
      </c>
      <c r="D60" s="105" t="s">
        <v>4601</v>
      </c>
      <c r="E60" s="115">
        <v>45177</v>
      </c>
      <c r="F60" s="105" t="s">
        <v>4600</v>
      </c>
      <c r="G60" s="105" t="s">
        <v>4599</v>
      </c>
      <c r="H60" s="101" t="s">
        <v>4598</v>
      </c>
      <c r="I60" s="106">
        <v>6.43</v>
      </c>
      <c r="J60" s="101">
        <v>410</v>
      </c>
      <c r="K60" s="106">
        <f t="shared" si="1"/>
        <v>2636.2999999999997</v>
      </c>
      <c r="L60" s="106">
        <f t="shared" si="0"/>
        <v>263.63</v>
      </c>
      <c r="M60" s="106">
        <f t="shared" si="2"/>
        <v>2899.93</v>
      </c>
    </row>
    <row r="61" spans="1:13" s="101" customFormat="1" ht="20" customHeight="1" x14ac:dyDescent="0.2">
      <c r="A61" s="126">
        <v>59</v>
      </c>
      <c r="B61" s="105" t="s">
        <v>1461</v>
      </c>
      <c r="C61" s="105" t="s">
        <v>3343</v>
      </c>
      <c r="D61" s="105" t="s">
        <v>4597</v>
      </c>
      <c r="E61" s="115">
        <v>45180</v>
      </c>
      <c r="F61" s="105" t="s">
        <v>690</v>
      </c>
      <c r="G61" s="105" t="s">
        <v>4596</v>
      </c>
      <c r="H61" s="101" t="s">
        <v>4595</v>
      </c>
      <c r="I61" s="106">
        <v>5.41</v>
      </c>
      <c r="J61" s="101">
        <v>230</v>
      </c>
      <c r="K61" s="106">
        <f t="shared" si="1"/>
        <v>1244.3</v>
      </c>
      <c r="L61" s="106">
        <f t="shared" si="0"/>
        <v>124.43</v>
      </c>
      <c r="M61" s="106">
        <f t="shared" si="2"/>
        <v>1368.73</v>
      </c>
    </row>
    <row r="62" spans="1:13" s="101" customFormat="1" ht="20" customHeight="1" x14ac:dyDescent="0.2">
      <c r="A62" s="126">
        <v>60</v>
      </c>
      <c r="B62" s="105" t="s">
        <v>582</v>
      </c>
      <c r="C62" s="105" t="s">
        <v>4594</v>
      </c>
      <c r="D62" s="105" t="s">
        <v>4593</v>
      </c>
      <c r="E62" s="115">
        <v>45181</v>
      </c>
      <c r="F62" s="105" t="s">
        <v>4200</v>
      </c>
      <c r="G62" s="105" t="s">
        <v>4592</v>
      </c>
      <c r="H62" s="101" t="s">
        <v>4591</v>
      </c>
      <c r="I62" s="106">
        <v>5.85</v>
      </c>
      <c r="J62" s="101">
        <v>602</v>
      </c>
      <c r="K62" s="106">
        <f t="shared" si="1"/>
        <v>3521.7</v>
      </c>
      <c r="L62" s="106">
        <f t="shared" si="0"/>
        <v>352.17</v>
      </c>
      <c r="M62" s="106">
        <f t="shared" si="2"/>
        <v>3873.87</v>
      </c>
    </row>
    <row r="63" spans="1:13" s="101" customFormat="1" ht="20" customHeight="1" x14ac:dyDescent="0.2">
      <c r="A63" s="126">
        <v>61</v>
      </c>
      <c r="B63" s="105" t="s">
        <v>4590</v>
      </c>
      <c r="C63" s="105" t="s">
        <v>1002</v>
      </c>
      <c r="D63" s="105" t="s">
        <v>4589</v>
      </c>
      <c r="E63" s="115">
        <v>45182</v>
      </c>
      <c r="F63" s="105" t="s">
        <v>4588</v>
      </c>
      <c r="G63" s="105" t="s">
        <v>4587</v>
      </c>
      <c r="H63" s="101" t="s">
        <v>4586</v>
      </c>
      <c r="I63" s="106">
        <v>6.22</v>
      </c>
      <c r="J63" s="101">
        <v>292</v>
      </c>
      <c r="K63" s="106">
        <f t="shared" si="1"/>
        <v>1816.24</v>
      </c>
      <c r="L63" s="106">
        <f t="shared" si="0"/>
        <v>181.62400000000002</v>
      </c>
      <c r="M63" s="106">
        <f t="shared" si="2"/>
        <v>1997.864</v>
      </c>
    </row>
    <row r="64" spans="1:13" s="101" customFormat="1" ht="20" customHeight="1" x14ac:dyDescent="0.2">
      <c r="A64" s="126">
        <v>62</v>
      </c>
      <c r="B64" s="105" t="s">
        <v>4019</v>
      </c>
      <c r="C64" s="105" t="s">
        <v>3440</v>
      </c>
      <c r="D64" s="105" t="s">
        <v>4585</v>
      </c>
      <c r="E64" s="115">
        <v>45183</v>
      </c>
      <c r="F64" s="105" t="s">
        <v>4584</v>
      </c>
      <c r="G64" s="105" t="s">
        <v>4583</v>
      </c>
      <c r="H64" s="101" t="s">
        <v>4582</v>
      </c>
      <c r="I64" s="106">
        <v>8.92</v>
      </c>
      <c r="J64" s="101">
        <v>94</v>
      </c>
      <c r="K64" s="106">
        <f t="shared" si="1"/>
        <v>838.48</v>
      </c>
      <c r="L64" s="106">
        <f t="shared" si="0"/>
        <v>83.848000000000013</v>
      </c>
      <c r="M64" s="106">
        <f t="shared" si="2"/>
        <v>922.32799999999997</v>
      </c>
    </row>
    <row r="65" spans="1:13" s="101" customFormat="1" ht="20" customHeight="1" x14ac:dyDescent="0.2">
      <c r="A65" s="126">
        <v>63</v>
      </c>
      <c r="B65" s="105" t="s">
        <v>1389</v>
      </c>
      <c r="C65" s="105" t="s">
        <v>353</v>
      </c>
      <c r="D65" s="105" t="s">
        <v>4581</v>
      </c>
      <c r="E65" s="115">
        <v>45184</v>
      </c>
      <c r="F65" s="105" t="s">
        <v>4938</v>
      </c>
      <c r="G65" s="105" t="s">
        <v>4580</v>
      </c>
      <c r="H65" s="101" t="s">
        <v>993</v>
      </c>
      <c r="I65" s="106">
        <v>6.83</v>
      </c>
      <c r="J65" s="101">
        <v>115</v>
      </c>
      <c r="K65" s="106">
        <f t="shared" si="1"/>
        <v>785.45</v>
      </c>
      <c r="L65" s="106">
        <f t="shared" si="0"/>
        <v>78.545000000000016</v>
      </c>
      <c r="M65" s="106">
        <f t="shared" si="2"/>
        <v>863.99500000000012</v>
      </c>
    </row>
    <row r="66" spans="1:13" s="101" customFormat="1" ht="20" customHeight="1" x14ac:dyDescent="0.2">
      <c r="A66" s="126">
        <v>64</v>
      </c>
      <c r="B66" s="105" t="s">
        <v>2230</v>
      </c>
      <c r="C66" s="105" t="s">
        <v>587</v>
      </c>
      <c r="D66" s="105" t="s">
        <v>4579</v>
      </c>
      <c r="E66" s="115">
        <v>45187</v>
      </c>
      <c r="F66" s="105" t="s">
        <v>4578</v>
      </c>
      <c r="G66" s="105" t="s">
        <v>4577</v>
      </c>
      <c r="H66" s="101" t="s">
        <v>4576</v>
      </c>
      <c r="I66" s="106">
        <v>6.29</v>
      </c>
      <c r="J66" s="101">
        <v>380</v>
      </c>
      <c r="K66" s="106">
        <f t="shared" si="1"/>
        <v>2390.1999999999998</v>
      </c>
      <c r="L66" s="106">
        <f t="shared" si="0"/>
        <v>239.01999999999998</v>
      </c>
      <c r="M66" s="106">
        <f t="shared" si="2"/>
        <v>2629.22</v>
      </c>
    </row>
    <row r="67" spans="1:13" s="101" customFormat="1" ht="20" customHeight="1" x14ac:dyDescent="0.2">
      <c r="A67" s="126">
        <v>65</v>
      </c>
      <c r="B67" s="105" t="s">
        <v>979</v>
      </c>
      <c r="C67" s="105" t="s">
        <v>1899</v>
      </c>
      <c r="D67" s="105" t="s">
        <v>4575</v>
      </c>
      <c r="E67" s="115">
        <v>45188</v>
      </c>
      <c r="F67" s="105" t="s">
        <v>4574</v>
      </c>
      <c r="G67" s="105" t="s">
        <v>4573</v>
      </c>
      <c r="H67" s="101" t="s">
        <v>4572</v>
      </c>
      <c r="I67" s="106">
        <v>7.24</v>
      </c>
      <c r="J67" s="101">
        <v>75</v>
      </c>
      <c r="K67" s="106">
        <f t="shared" si="1"/>
        <v>543</v>
      </c>
      <c r="L67" s="106">
        <f t="shared" ref="L67:L130" si="3">K67*Tax_Rate</f>
        <v>54.300000000000004</v>
      </c>
      <c r="M67" s="106">
        <f t="shared" si="2"/>
        <v>597.29999999999995</v>
      </c>
    </row>
    <row r="68" spans="1:13" s="101" customFormat="1" ht="20" customHeight="1" x14ac:dyDescent="0.2">
      <c r="A68" s="126">
        <v>66</v>
      </c>
      <c r="B68" s="105" t="s">
        <v>4571</v>
      </c>
      <c r="C68" s="105" t="s">
        <v>3364</v>
      </c>
      <c r="D68" s="105" t="s">
        <v>4570</v>
      </c>
      <c r="E68" s="115">
        <v>45189</v>
      </c>
      <c r="F68" s="105" t="s">
        <v>4939</v>
      </c>
      <c r="G68" s="105" t="s">
        <v>4569</v>
      </c>
      <c r="H68" s="101" t="s">
        <v>4568</v>
      </c>
      <c r="I68" s="106">
        <v>8.98</v>
      </c>
      <c r="J68" s="101">
        <v>764</v>
      </c>
      <c r="K68" s="106">
        <f t="shared" ref="K68:K131" si="4">SUM(I68*J68)</f>
        <v>6860.72</v>
      </c>
      <c r="L68" s="106">
        <f t="shared" si="3"/>
        <v>686.07200000000012</v>
      </c>
      <c r="M68" s="106">
        <f t="shared" ref="M68:M131" si="5">SUM(K68+L68)</f>
        <v>7546.7920000000004</v>
      </c>
    </row>
    <row r="69" spans="1:13" s="101" customFormat="1" ht="20" customHeight="1" x14ac:dyDescent="0.2">
      <c r="A69" s="126">
        <v>67</v>
      </c>
      <c r="B69" s="105" t="s">
        <v>847</v>
      </c>
      <c r="C69" s="105" t="s">
        <v>864</v>
      </c>
      <c r="D69" s="105" t="s">
        <v>4567</v>
      </c>
      <c r="E69" s="115">
        <v>45190</v>
      </c>
      <c r="F69" s="105" t="s">
        <v>4940</v>
      </c>
      <c r="G69" s="105" t="s">
        <v>4566</v>
      </c>
      <c r="H69" s="101" t="s">
        <v>4565</v>
      </c>
      <c r="I69" s="106">
        <v>7.3</v>
      </c>
      <c r="J69" s="101">
        <v>774</v>
      </c>
      <c r="K69" s="106">
        <f t="shared" si="4"/>
        <v>5650.2</v>
      </c>
      <c r="L69" s="106">
        <f t="shared" si="3"/>
        <v>565.02</v>
      </c>
      <c r="M69" s="106">
        <f t="shared" si="5"/>
        <v>6215.2199999999993</v>
      </c>
    </row>
    <row r="70" spans="1:13" s="101" customFormat="1" ht="20" customHeight="1" x14ac:dyDescent="0.2">
      <c r="A70" s="126">
        <v>68</v>
      </c>
      <c r="B70" s="105" t="s">
        <v>2383</v>
      </c>
      <c r="C70" s="105" t="s">
        <v>4149</v>
      </c>
      <c r="D70" s="105" t="s">
        <v>4564</v>
      </c>
      <c r="E70" s="115">
        <v>45191</v>
      </c>
      <c r="F70" s="105" t="s">
        <v>4563</v>
      </c>
      <c r="G70" s="105" t="s">
        <v>4562</v>
      </c>
      <c r="H70" s="101" t="s">
        <v>4561</v>
      </c>
      <c r="I70" s="106">
        <v>8.9</v>
      </c>
      <c r="J70" s="101">
        <v>721</v>
      </c>
      <c r="K70" s="106">
        <f t="shared" si="4"/>
        <v>6416.9000000000005</v>
      </c>
      <c r="L70" s="106">
        <f t="shared" si="3"/>
        <v>641.69000000000005</v>
      </c>
      <c r="M70" s="106">
        <f t="shared" si="5"/>
        <v>7058.59</v>
      </c>
    </row>
    <row r="71" spans="1:13" s="101" customFormat="1" ht="20" customHeight="1" x14ac:dyDescent="0.2">
      <c r="A71" s="126">
        <v>69</v>
      </c>
      <c r="B71" s="105" t="s">
        <v>4560</v>
      </c>
      <c r="C71" s="105" t="s">
        <v>4559</v>
      </c>
      <c r="D71" s="105" t="s">
        <v>4558</v>
      </c>
      <c r="E71" s="115">
        <v>45194</v>
      </c>
      <c r="F71" s="105" t="s">
        <v>4557</v>
      </c>
      <c r="G71" s="105" t="s">
        <v>4556</v>
      </c>
      <c r="H71" s="101" t="s">
        <v>1328</v>
      </c>
      <c r="I71" s="106">
        <v>6.16</v>
      </c>
      <c r="J71" s="101">
        <v>749</v>
      </c>
      <c r="K71" s="106">
        <f t="shared" si="4"/>
        <v>4613.84</v>
      </c>
      <c r="L71" s="106">
        <f t="shared" si="3"/>
        <v>461.38400000000001</v>
      </c>
      <c r="M71" s="106">
        <f t="shared" si="5"/>
        <v>5075.2240000000002</v>
      </c>
    </row>
    <row r="72" spans="1:13" s="101" customFormat="1" ht="20" customHeight="1" x14ac:dyDescent="0.2">
      <c r="A72" s="126">
        <v>70</v>
      </c>
      <c r="B72" s="105" t="s">
        <v>4555</v>
      </c>
      <c r="C72" s="105" t="s">
        <v>769</v>
      </c>
      <c r="D72" s="105" t="s">
        <v>4554</v>
      </c>
      <c r="E72" s="115">
        <v>45195</v>
      </c>
      <c r="F72" s="105" t="s">
        <v>4553</v>
      </c>
      <c r="G72" s="105" t="s">
        <v>4552</v>
      </c>
      <c r="H72" s="101" t="s">
        <v>4551</v>
      </c>
      <c r="I72" s="106">
        <v>6.4</v>
      </c>
      <c r="J72" s="101">
        <v>946</v>
      </c>
      <c r="K72" s="106">
        <f t="shared" si="4"/>
        <v>6054.4000000000005</v>
      </c>
      <c r="L72" s="106">
        <f t="shared" si="3"/>
        <v>605.44000000000005</v>
      </c>
      <c r="M72" s="106">
        <f t="shared" si="5"/>
        <v>6659.84</v>
      </c>
    </row>
    <row r="73" spans="1:13" s="101" customFormat="1" ht="20" customHeight="1" x14ac:dyDescent="0.2">
      <c r="A73" s="126">
        <v>71</v>
      </c>
      <c r="B73" s="105" t="s">
        <v>2305</v>
      </c>
      <c r="C73" s="105" t="s">
        <v>257</v>
      </c>
      <c r="D73" s="105" t="s">
        <v>4550</v>
      </c>
      <c r="E73" s="115">
        <v>45196</v>
      </c>
      <c r="F73" s="105" t="s">
        <v>4549</v>
      </c>
      <c r="G73" s="105" t="s">
        <v>4548</v>
      </c>
      <c r="H73" s="101" t="s">
        <v>4547</v>
      </c>
      <c r="I73" s="106">
        <v>6.1</v>
      </c>
      <c r="J73" s="101">
        <v>49</v>
      </c>
      <c r="K73" s="106">
        <f t="shared" si="4"/>
        <v>298.89999999999998</v>
      </c>
      <c r="L73" s="106">
        <f t="shared" si="3"/>
        <v>29.89</v>
      </c>
      <c r="M73" s="106">
        <f t="shared" si="5"/>
        <v>328.78999999999996</v>
      </c>
    </row>
    <row r="74" spans="1:13" s="101" customFormat="1" ht="20" customHeight="1" x14ac:dyDescent="0.2">
      <c r="A74" s="126">
        <v>72</v>
      </c>
      <c r="B74" s="105" t="s">
        <v>1535</v>
      </c>
      <c r="C74" s="105" t="s">
        <v>3193</v>
      </c>
      <c r="D74" s="105" t="s">
        <v>4546</v>
      </c>
      <c r="E74" s="115">
        <v>45197</v>
      </c>
      <c r="F74" s="105" t="s">
        <v>4941</v>
      </c>
      <c r="G74" s="105" t="s">
        <v>4545</v>
      </c>
      <c r="H74" s="101" t="s">
        <v>4544</v>
      </c>
      <c r="I74" s="106">
        <v>9.75</v>
      </c>
      <c r="J74" s="101">
        <v>202</v>
      </c>
      <c r="K74" s="106">
        <f t="shared" si="4"/>
        <v>1969.5</v>
      </c>
      <c r="L74" s="106">
        <f t="shared" si="3"/>
        <v>196.95000000000002</v>
      </c>
      <c r="M74" s="106">
        <f t="shared" si="5"/>
        <v>2166.4499999999998</v>
      </c>
    </row>
    <row r="75" spans="1:13" s="101" customFormat="1" ht="20" customHeight="1" x14ac:dyDescent="0.2">
      <c r="A75" s="126">
        <v>73</v>
      </c>
      <c r="B75" s="105" t="s">
        <v>4543</v>
      </c>
      <c r="C75" s="105" t="s">
        <v>3331</v>
      </c>
      <c r="D75" s="105" t="s">
        <v>4542</v>
      </c>
      <c r="E75" s="115">
        <v>45198</v>
      </c>
      <c r="F75" s="105" t="s">
        <v>4541</v>
      </c>
      <c r="G75" s="105" t="s">
        <v>4540</v>
      </c>
      <c r="H75" s="101" t="s">
        <v>3470</v>
      </c>
      <c r="I75" s="106">
        <v>9.9700000000000006</v>
      </c>
      <c r="J75" s="101">
        <v>216</v>
      </c>
      <c r="K75" s="106">
        <f t="shared" si="4"/>
        <v>2153.52</v>
      </c>
      <c r="L75" s="106">
        <f t="shared" si="3"/>
        <v>215.352</v>
      </c>
      <c r="M75" s="106">
        <f t="shared" si="5"/>
        <v>2368.8719999999998</v>
      </c>
    </row>
    <row r="76" spans="1:13" s="101" customFormat="1" ht="20" customHeight="1" x14ac:dyDescent="0.2">
      <c r="A76" s="126">
        <v>74</v>
      </c>
      <c r="B76" s="105" t="s">
        <v>2153</v>
      </c>
      <c r="C76" s="105" t="s">
        <v>969</v>
      </c>
      <c r="D76" s="105" t="s">
        <v>4539</v>
      </c>
      <c r="E76" s="115">
        <v>45201</v>
      </c>
      <c r="F76" s="105" t="s">
        <v>4538</v>
      </c>
      <c r="G76" s="105" t="s">
        <v>4537</v>
      </c>
      <c r="H76" s="101" t="s">
        <v>4536</v>
      </c>
      <c r="I76" s="106">
        <v>5.77</v>
      </c>
      <c r="J76" s="101">
        <v>654</v>
      </c>
      <c r="K76" s="106">
        <f t="shared" si="4"/>
        <v>3773.58</v>
      </c>
      <c r="L76" s="106">
        <f t="shared" si="3"/>
        <v>377.358</v>
      </c>
      <c r="M76" s="106">
        <f t="shared" si="5"/>
        <v>4150.9380000000001</v>
      </c>
    </row>
    <row r="77" spans="1:13" s="101" customFormat="1" ht="20" customHeight="1" x14ac:dyDescent="0.2">
      <c r="A77" s="126">
        <v>75</v>
      </c>
      <c r="B77" s="105" t="s">
        <v>1577</v>
      </c>
      <c r="C77" s="105" t="s">
        <v>2451</v>
      </c>
      <c r="D77" s="105" t="s">
        <v>4535</v>
      </c>
      <c r="E77" s="115">
        <v>45202</v>
      </c>
      <c r="F77" s="105" t="s">
        <v>4942</v>
      </c>
      <c r="G77" s="105" t="s">
        <v>4534</v>
      </c>
      <c r="H77" s="101" t="s">
        <v>4533</v>
      </c>
      <c r="I77" s="106">
        <v>9.06</v>
      </c>
      <c r="J77" s="101">
        <v>907</v>
      </c>
      <c r="K77" s="106">
        <f t="shared" si="4"/>
        <v>8217.42</v>
      </c>
      <c r="L77" s="106">
        <f t="shared" si="3"/>
        <v>821.74200000000008</v>
      </c>
      <c r="M77" s="106">
        <f t="shared" si="5"/>
        <v>9039.1620000000003</v>
      </c>
    </row>
    <row r="78" spans="1:13" s="101" customFormat="1" ht="20" customHeight="1" x14ac:dyDescent="0.2">
      <c r="A78" s="126">
        <v>76</v>
      </c>
      <c r="B78" s="105" t="s">
        <v>1814</v>
      </c>
      <c r="C78" s="105" t="s">
        <v>1421</v>
      </c>
      <c r="D78" s="105" t="s">
        <v>4532</v>
      </c>
      <c r="E78" s="115">
        <v>45203</v>
      </c>
      <c r="F78" s="105" t="s">
        <v>4531</v>
      </c>
      <c r="G78" s="105" t="s">
        <v>4530</v>
      </c>
      <c r="H78" s="101" t="s">
        <v>4529</v>
      </c>
      <c r="I78" s="106">
        <v>7.12</v>
      </c>
      <c r="J78" s="101">
        <v>871</v>
      </c>
      <c r="K78" s="106">
        <f t="shared" si="4"/>
        <v>6201.52</v>
      </c>
      <c r="L78" s="106">
        <f t="shared" si="3"/>
        <v>620.15200000000004</v>
      </c>
      <c r="M78" s="106">
        <f t="shared" si="5"/>
        <v>6821.6720000000005</v>
      </c>
    </row>
    <row r="79" spans="1:13" s="101" customFormat="1" ht="20" customHeight="1" x14ac:dyDescent="0.2">
      <c r="A79" s="126">
        <v>77</v>
      </c>
      <c r="B79" s="105" t="s">
        <v>3708</v>
      </c>
      <c r="C79" s="105" t="s">
        <v>930</v>
      </c>
      <c r="D79" s="105" t="s">
        <v>4528</v>
      </c>
      <c r="E79" s="115">
        <v>45204</v>
      </c>
      <c r="F79" s="105" t="s">
        <v>4943</v>
      </c>
      <c r="G79" s="105" t="s">
        <v>4527</v>
      </c>
      <c r="H79" s="101" t="s">
        <v>4526</v>
      </c>
      <c r="I79" s="106">
        <v>7.19</v>
      </c>
      <c r="J79" s="101">
        <v>222</v>
      </c>
      <c r="K79" s="106">
        <f t="shared" si="4"/>
        <v>1596.18</v>
      </c>
      <c r="L79" s="106">
        <f t="shared" si="3"/>
        <v>159.61800000000002</v>
      </c>
      <c r="M79" s="106">
        <f t="shared" si="5"/>
        <v>1755.798</v>
      </c>
    </row>
    <row r="80" spans="1:13" s="101" customFormat="1" ht="20" customHeight="1" x14ac:dyDescent="0.2">
      <c r="A80" s="126">
        <v>78</v>
      </c>
      <c r="B80" s="105" t="s">
        <v>4525</v>
      </c>
      <c r="C80" s="105" t="s">
        <v>4524</v>
      </c>
      <c r="D80" s="105" t="s">
        <v>4523</v>
      </c>
      <c r="E80" s="115">
        <v>45205</v>
      </c>
      <c r="F80" s="105" t="s">
        <v>4944</v>
      </c>
      <c r="G80" s="105" t="s">
        <v>4522</v>
      </c>
      <c r="H80" s="101" t="s">
        <v>4521</v>
      </c>
      <c r="I80" s="106">
        <v>8.5299999999999994</v>
      </c>
      <c r="J80" s="101">
        <v>859</v>
      </c>
      <c r="K80" s="106">
        <f t="shared" si="4"/>
        <v>7327.2699999999995</v>
      </c>
      <c r="L80" s="106">
        <f t="shared" si="3"/>
        <v>732.72699999999998</v>
      </c>
      <c r="M80" s="106">
        <f t="shared" si="5"/>
        <v>8059.9969999999994</v>
      </c>
    </row>
    <row r="81" spans="1:13" s="101" customFormat="1" ht="20" customHeight="1" x14ac:dyDescent="0.2">
      <c r="A81" s="126">
        <v>79</v>
      </c>
      <c r="B81" s="105" t="s">
        <v>1347</v>
      </c>
      <c r="C81" s="105" t="s">
        <v>1470</v>
      </c>
      <c r="D81" s="105" t="s">
        <v>4520</v>
      </c>
      <c r="E81" s="115">
        <v>45208</v>
      </c>
      <c r="F81" s="105" t="s">
        <v>4945</v>
      </c>
      <c r="G81" s="105" t="s">
        <v>4519</v>
      </c>
      <c r="H81" s="101" t="s">
        <v>4518</v>
      </c>
      <c r="I81" s="106">
        <v>6.28</v>
      </c>
      <c r="J81" s="101">
        <v>696</v>
      </c>
      <c r="K81" s="106">
        <f t="shared" si="4"/>
        <v>4370.88</v>
      </c>
      <c r="L81" s="106">
        <f t="shared" si="3"/>
        <v>437.08800000000002</v>
      </c>
      <c r="M81" s="106">
        <f t="shared" si="5"/>
        <v>4807.9679999999998</v>
      </c>
    </row>
    <row r="82" spans="1:13" s="101" customFormat="1" ht="20" customHeight="1" x14ac:dyDescent="0.2">
      <c r="A82" s="126">
        <v>80</v>
      </c>
      <c r="B82" s="105" t="s">
        <v>2015</v>
      </c>
      <c r="C82" s="105" t="s">
        <v>2072</v>
      </c>
      <c r="D82" s="105" t="s">
        <v>4517</v>
      </c>
      <c r="E82" s="115">
        <v>45209</v>
      </c>
      <c r="F82" s="105" t="s">
        <v>4516</v>
      </c>
      <c r="G82" s="105" t="s">
        <v>4515</v>
      </c>
      <c r="H82" s="101" t="s">
        <v>499</v>
      </c>
      <c r="I82" s="106">
        <v>6.77</v>
      </c>
      <c r="J82" s="101">
        <v>938</v>
      </c>
      <c r="K82" s="106">
        <f t="shared" si="4"/>
        <v>6350.2599999999993</v>
      </c>
      <c r="L82" s="106">
        <f t="shared" si="3"/>
        <v>635.02599999999995</v>
      </c>
      <c r="M82" s="106">
        <f t="shared" si="5"/>
        <v>6985.2859999999991</v>
      </c>
    </row>
    <row r="83" spans="1:13" s="101" customFormat="1" ht="20" customHeight="1" x14ac:dyDescent="0.2">
      <c r="A83" s="126">
        <v>81</v>
      </c>
      <c r="B83" s="105" t="s">
        <v>4298</v>
      </c>
      <c r="C83" s="105" t="s">
        <v>1653</v>
      </c>
      <c r="D83" s="105" t="s">
        <v>4514</v>
      </c>
      <c r="E83" s="115">
        <v>45210</v>
      </c>
      <c r="F83" s="105" t="s">
        <v>4513</v>
      </c>
      <c r="G83" s="105" t="s">
        <v>4512</v>
      </c>
      <c r="H83" s="101" t="s">
        <v>4511</v>
      </c>
      <c r="I83" s="106">
        <v>9.24</v>
      </c>
      <c r="J83" s="101">
        <v>419</v>
      </c>
      <c r="K83" s="106">
        <f t="shared" si="4"/>
        <v>3871.56</v>
      </c>
      <c r="L83" s="106">
        <f t="shared" si="3"/>
        <v>387.15600000000001</v>
      </c>
      <c r="M83" s="106">
        <f t="shared" si="5"/>
        <v>4258.7160000000003</v>
      </c>
    </row>
    <row r="84" spans="1:13" s="101" customFormat="1" ht="20" customHeight="1" x14ac:dyDescent="0.2">
      <c r="A84" s="126">
        <v>82</v>
      </c>
      <c r="B84" s="105" t="s">
        <v>2869</v>
      </c>
      <c r="C84" s="105" t="s">
        <v>4510</v>
      </c>
      <c r="D84" s="105" t="s">
        <v>4509</v>
      </c>
      <c r="E84" s="115">
        <v>45211</v>
      </c>
      <c r="F84" s="105" t="s">
        <v>4508</v>
      </c>
      <c r="G84" s="105" t="s">
        <v>4507</v>
      </c>
      <c r="H84" s="101" t="s">
        <v>4506</v>
      </c>
      <c r="I84" s="106">
        <v>9.3800000000000008</v>
      </c>
      <c r="J84" s="101">
        <v>612</v>
      </c>
      <c r="K84" s="106">
        <f t="shared" si="4"/>
        <v>5740.56</v>
      </c>
      <c r="L84" s="106">
        <f t="shared" si="3"/>
        <v>574.05600000000004</v>
      </c>
      <c r="M84" s="106">
        <f t="shared" si="5"/>
        <v>6314.616</v>
      </c>
    </row>
    <row r="85" spans="1:13" s="101" customFormat="1" ht="20" customHeight="1" x14ac:dyDescent="0.2">
      <c r="A85" s="126">
        <v>83</v>
      </c>
      <c r="B85" s="105" t="s">
        <v>979</v>
      </c>
      <c r="C85" s="105" t="s">
        <v>4505</v>
      </c>
      <c r="D85" s="105" t="s">
        <v>4504</v>
      </c>
      <c r="E85" s="115">
        <v>45212</v>
      </c>
      <c r="F85" s="105" t="s">
        <v>4946</v>
      </c>
      <c r="G85" s="105" t="s">
        <v>4503</v>
      </c>
      <c r="H85" s="101" t="s">
        <v>4502</v>
      </c>
      <c r="I85" s="106">
        <v>6.84</v>
      </c>
      <c r="J85" s="101">
        <v>705</v>
      </c>
      <c r="K85" s="106">
        <f t="shared" si="4"/>
        <v>4822.2</v>
      </c>
      <c r="L85" s="106">
        <f t="shared" si="3"/>
        <v>482.22</v>
      </c>
      <c r="M85" s="106">
        <f t="shared" si="5"/>
        <v>5304.42</v>
      </c>
    </row>
    <row r="86" spans="1:13" s="101" customFormat="1" ht="20" customHeight="1" x14ac:dyDescent="0.2">
      <c r="A86" s="126">
        <v>84</v>
      </c>
      <c r="B86" s="105" t="s">
        <v>1279</v>
      </c>
      <c r="C86" s="105" t="s">
        <v>1505</v>
      </c>
      <c r="D86" s="105" t="s">
        <v>4501</v>
      </c>
      <c r="E86" s="115">
        <v>45215</v>
      </c>
      <c r="F86" s="105" t="s">
        <v>4500</v>
      </c>
      <c r="G86" s="105" t="s">
        <v>4499</v>
      </c>
      <c r="H86" s="101" t="s">
        <v>4498</v>
      </c>
      <c r="I86" s="106">
        <v>9.25</v>
      </c>
      <c r="J86" s="101">
        <v>391</v>
      </c>
      <c r="K86" s="106">
        <f t="shared" si="4"/>
        <v>3616.75</v>
      </c>
      <c r="L86" s="106">
        <f t="shared" si="3"/>
        <v>361.67500000000001</v>
      </c>
      <c r="M86" s="106">
        <f t="shared" si="5"/>
        <v>3978.4250000000002</v>
      </c>
    </row>
    <row r="87" spans="1:13" s="101" customFormat="1" ht="20" customHeight="1" x14ac:dyDescent="0.2">
      <c r="A87" s="126">
        <v>85</v>
      </c>
      <c r="B87" s="105" t="s">
        <v>715</v>
      </c>
      <c r="C87" s="105" t="s">
        <v>908</v>
      </c>
      <c r="D87" s="105" t="s">
        <v>4497</v>
      </c>
      <c r="E87" s="115">
        <v>45216</v>
      </c>
      <c r="F87" s="105" t="s">
        <v>4496</v>
      </c>
      <c r="G87" s="105" t="s">
        <v>4495</v>
      </c>
      <c r="H87" s="101" t="s">
        <v>4494</v>
      </c>
      <c r="I87" s="106">
        <v>9.5399999999999991</v>
      </c>
      <c r="J87" s="101">
        <v>811</v>
      </c>
      <c r="K87" s="106">
        <f t="shared" si="4"/>
        <v>7736.94</v>
      </c>
      <c r="L87" s="106">
        <f t="shared" si="3"/>
        <v>773.69399999999996</v>
      </c>
      <c r="M87" s="106">
        <f t="shared" si="5"/>
        <v>8510.634</v>
      </c>
    </row>
    <row r="88" spans="1:13" s="101" customFormat="1" ht="20" customHeight="1" x14ac:dyDescent="0.2">
      <c r="A88" s="126">
        <v>86</v>
      </c>
      <c r="B88" s="105" t="s">
        <v>4493</v>
      </c>
      <c r="C88" s="105" t="s">
        <v>406</v>
      </c>
      <c r="D88" s="105" t="s">
        <v>4492</v>
      </c>
      <c r="E88" s="115">
        <v>45217</v>
      </c>
      <c r="F88" s="105" t="s">
        <v>4491</v>
      </c>
      <c r="G88" s="105" t="s">
        <v>4490</v>
      </c>
      <c r="H88" s="101" t="s">
        <v>4489</v>
      </c>
      <c r="I88" s="106">
        <v>8.44</v>
      </c>
      <c r="J88" s="101">
        <v>600</v>
      </c>
      <c r="K88" s="106">
        <f t="shared" si="4"/>
        <v>5064</v>
      </c>
      <c r="L88" s="106">
        <f t="shared" si="3"/>
        <v>506.40000000000003</v>
      </c>
      <c r="M88" s="106">
        <f t="shared" si="5"/>
        <v>5570.4</v>
      </c>
    </row>
    <row r="89" spans="1:13" s="101" customFormat="1" ht="20" customHeight="1" x14ac:dyDescent="0.2">
      <c r="A89" s="126">
        <v>87</v>
      </c>
      <c r="B89" s="105" t="s">
        <v>2039</v>
      </c>
      <c r="C89" s="105" t="s">
        <v>4385</v>
      </c>
      <c r="D89" s="105" t="s">
        <v>4488</v>
      </c>
      <c r="E89" s="115">
        <v>45218</v>
      </c>
      <c r="F89" s="105" t="s">
        <v>4947</v>
      </c>
      <c r="G89" s="105" t="s">
        <v>4487</v>
      </c>
      <c r="H89" s="101" t="s">
        <v>4486</v>
      </c>
      <c r="I89" s="106">
        <v>9.74</v>
      </c>
      <c r="J89" s="101">
        <v>858</v>
      </c>
      <c r="K89" s="106">
        <f t="shared" si="4"/>
        <v>8356.92</v>
      </c>
      <c r="L89" s="106">
        <f t="shared" si="3"/>
        <v>835.69200000000001</v>
      </c>
      <c r="M89" s="106">
        <f t="shared" si="5"/>
        <v>9192.612000000001</v>
      </c>
    </row>
    <row r="90" spans="1:13" s="101" customFormat="1" ht="20" customHeight="1" x14ac:dyDescent="0.2">
      <c r="A90" s="126">
        <v>88</v>
      </c>
      <c r="B90" s="105" t="s">
        <v>4485</v>
      </c>
      <c r="C90" s="105" t="s">
        <v>257</v>
      </c>
      <c r="D90" s="105" t="s">
        <v>4484</v>
      </c>
      <c r="E90" s="115">
        <v>45219</v>
      </c>
      <c r="F90" s="105" t="s">
        <v>4948</v>
      </c>
      <c r="G90" s="105" t="s">
        <v>4483</v>
      </c>
      <c r="H90" s="101" t="s">
        <v>4482</v>
      </c>
      <c r="I90" s="106">
        <v>6.6</v>
      </c>
      <c r="J90" s="101">
        <v>858</v>
      </c>
      <c r="K90" s="106">
        <f t="shared" si="4"/>
        <v>5662.7999999999993</v>
      </c>
      <c r="L90" s="106">
        <f t="shared" si="3"/>
        <v>566.28</v>
      </c>
      <c r="M90" s="106">
        <f t="shared" si="5"/>
        <v>6229.079999999999</v>
      </c>
    </row>
    <row r="91" spans="1:13" s="101" customFormat="1" ht="20" customHeight="1" x14ac:dyDescent="0.2">
      <c r="A91" s="126">
        <v>89</v>
      </c>
      <c r="B91" s="105" t="s">
        <v>2666</v>
      </c>
      <c r="C91" s="105" t="s">
        <v>1905</v>
      </c>
      <c r="D91" s="105" t="s">
        <v>4481</v>
      </c>
      <c r="E91" s="115">
        <v>45222</v>
      </c>
      <c r="F91" s="105" t="s">
        <v>4480</v>
      </c>
      <c r="G91" s="105" t="s">
        <v>4479</v>
      </c>
      <c r="H91" s="101" t="s">
        <v>4478</v>
      </c>
      <c r="I91" s="106">
        <v>7.55</v>
      </c>
      <c r="J91" s="101">
        <v>476</v>
      </c>
      <c r="K91" s="106">
        <f t="shared" si="4"/>
        <v>3593.7999999999997</v>
      </c>
      <c r="L91" s="106">
        <f t="shared" si="3"/>
        <v>359.38</v>
      </c>
      <c r="M91" s="106">
        <f t="shared" si="5"/>
        <v>3953.18</v>
      </c>
    </row>
    <row r="92" spans="1:13" s="101" customFormat="1" ht="20" customHeight="1" x14ac:dyDescent="0.2">
      <c r="A92" s="126">
        <v>90</v>
      </c>
      <c r="B92" s="105" t="s">
        <v>937</v>
      </c>
      <c r="C92" s="105" t="s">
        <v>1064</v>
      </c>
      <c r="D92" s="105" t="s">
        <v>4477</v>
      </c>
      <c r="E92" s="115">
        <v>45223</v>
      </c>
      <c r="F92" s="105" t="s">
        <v>4949</v>
      </c>
      <c r="G92" s="105" t="s">
        <v>4476</v>
      </c>
      <c r="H92" s="101" t="s">
        <v>4475</v>
      </c>
      <c r="I92" s="106">
        <v>8.9499999999999993</v>
      </c>
      <c r="J92" s="101">
        <v>389</v>
      </c>
      <c r="K92" s="106">
        <f t="shared" si="4"/>
        <v>3481.5499999999997</v>
      </c>
      <c r="L92" s="106">
        <f t="shared" si="3"/>
        <v>348.15499999999997</v>
      </c>
      <c r="M92" s="106">
        <f t="shared" si="5"/>
        <v>3829.7049999999999</v>
      </c>
    </row>
    <row r="93" spans="1:13" s="101" customFormat="1" ht="20" customHeight="1" x14ac:dyDescent="0.2">
      <c r="A93" s="126">
        <v>91</v>
      </c>
      <c r="B93" s="105" t="s">
        <v>4474</v>
      </c>
      <c r="C93" s="105" t="s">
        <v>1813</v>
      </c>
      <c r="D93" s="105" t="s">
        <v>4473</v>
      </c>
      <c r="E93" s="115">
        <v>45224</v>
      </c>
      <c r="F93" s="105" t="s">
        <v>4472</v>
      </c>
      <c r="G93" s="105" t="s">
        <v>4471</v>
      </c>
      <c r="H93" s="101" t="s">
        <v>4470</v>
      </c>
      <c r="I93" s="106">
        <v>5.78</v>
      </c>
      <c r="J93" s="101">
        <v>101</v>
      </c>
      <c r="K93" s="106">
        <f t="shared" si="4"/>
        <v>583.78</v>
      </c>
      <c r="L93" s="106">
        <f t="shared" si="3"/>
        <v>58.378</v>
      </c>
      <c r="M93" s="106">
        <f t="shared" si="5"/>
        <v>642.15800000000002</v>
      </c>
    </row>
    <row r="94" spans="1:13" s="101" customFormat="1" ht="20" customHeight="1" x14ac:dyDescent="0.2">
      <c r="A94" s="126">
        <v>92</v>
      </c>
      <c r="B94" s="105" t="s">
        <v>1873</v>
      </c>
      <c r="C94" s="105" t="s">
        <v>4469</v>
      </c>
      <c r="D94" s="105" t="s">
        <v>4468</v>
      </c>
      <c r="E94" s="115">
        <v>45225</v>
      </c>
      <c r="F94" s="105" t="s">
        <v>3271</v>
      </c>
      <c r="G94" s="105" t="s">
        <v>4467</v>
      </c>
      <c r="H94" s="101" t="s">
        <v>4466</v>
      </c>
      <c r="I94" s="106">
        <v>6.43</v>
      </c>
      <c r="J94" s="101">
        <v>226</v>
      </c>
      <c r="K94" s="106">
        <f t="shared" si="4"/>
        <v>1453.1799999999998</v>
      </c>
      <c r="L94" s="106">
        <f t="shared" si="3"/>
        <v>145.31799999999998</v>
      </c>
      <c r="M94" s="106">
        <f t="shared" si="5"/>
        <v>1598.4979999999998</v>
      </c>
    </row>
    <row r="95" spans="1:13" s="101" customFormat="1" ht="20" customHeight="1" x14ac:dyDescent="0.2">
      <c r="A95" s="126">
        <v>93</v>
      </c>
      <c r="B95" s="105" t="s">
        <v>4465</v>
      </c>
      <c r="C95" s="105" t="s">
        <v>1847</v>
      </c>
      <c r="D95" s="105" t="s">
        <v>4464</v>
      </c>
      <c r="E95" s="115">
        <v>45226</v>
      </c>
      <c r="F95" s="105" t="s">
        <v>4950</v>
      </c>
      <c r="G95" s="105" t="s">
        <v>4463</v>
      </c>
      <c r="H95" s="101" t="s">
        <v>4462</v>
      </c>
      <c r="I95" s="106">
        <v>6.16</v>
      </c>
      <c r="J95" s="101">
        <v>592</v>
      </c>
      <c r="K95" s="106">
        <f t="shared" si="4"/>
        <v>3646.7200000000003</v>
      </c>
      <c r="L95" s="106">
        <f t="shared" si="3"/>
        <v>364.67200000000003</v>
      </c>
      <c r="M95" s="106">
        <f t="shared" si="5"/>
        <v>4011.3920000000003</v>
      </c>
    </row>
    <row r="96" spans="1:13" s="101" customFormat="1" ht="20" customHeight="1" x14ac:dyDescent="0.2">
      <c r="A96" s="126">
        <v>94</v>
      </c>
      <c r="B96" s="105" t="s">
        <v>565</v>
      </c>
      <c r="C96" s="105" t="s">
        <v>4461</v>
      </c>
      <c r="D96" s="105" t="s">
        <v>4460</v>
      </c>
      <c r="E96" s="115">
        <v>45229</v>
      </c>
      <c r="F96" s="105" t="s">
        <v>4459</v>
      </c>
      <c r="G96" s="105" t="s">
        <v>4458</v>
      </c>
      <c r="H96" s="101" t="s">
        <v>4457</v>
      </c>
      <c r="I96" s="106">
        <v>6.23</v>
      </c>
      <c r="J96" s="101">
        <v>720</v>
      </c>
      <c r="K96" s="106">
        <f t="shared" si="4"/>
        <v>4485.6000000000004</v>
      </c>
      <c r="L96" s="106">
        <f t="shared" si="3"/>
        <v>448.56000000000006</v>
      </c>
      <c r="M96" s="106">
        <f t="shared" si="5"/>
        <v>4934.1600000000008</v>
      </c>
    </row>
    <row r="97" spans="1:13" s="101" customFormat="1" ht="20" customHeight="1" x14ac:dyDescent="0.2">
      <c r="A97" s="126">
        <v>95</v>
      </c>
      <c r="B97" s="105" t="s">
        <v>4456</v>
      </c>
      <c r="C97" s="105" t="s">
        <v>2269</v>
      </c>
      <c r="D97" s="105" t="s">
        <v>4455</v>
      </c>
      <c r="E97" s="115">
        <v>45230</v>
      </c>
      <c r="F97" s="105" t="s">
        <v>4454</v>
      </c>
      <c r="G97" s="105" t="s">
        <v>4453</v>
      </c>
      <c r="H97" s="101" t="s">
        <v>4452</v>
      </c>
      <c r="I97" s="106">
        <v>7.73</v>
      </c>
      <c r="J97" s="101">
        <v>859</v>
      </c>
      <c r="K97" s="106">
        <f t="shared" si="4"/>
        <v>6640.0700000000006</v>
      </c>
      <c r="L97" s="106">
        <f t="shared" si="3"/>
        <v>664.00700000000006</v>
      </c>
      <c r="M97" s="106">
        <f t="shared" si="5"/>
        <v>7304.0770000000011</v>
      </c>
    </row>
    <row r="98" spans="1:13" s="101" customFormat="1" ht="20" customHeight="1" x14ac:dyDescent="0.2">
      <c r="A98" s="126">
        <v>96</v>
      </c>
      <c r="B98" s="105" t="s">
        <v>4451</v>
      </c>
      <c r="C98" s="105" t="s">
        <v>4197</v>
      </c>
      <c r="D98" s="105" t="s">
        <v>4450</v>
      </c>
      <c r="E98" s="115">
        <v>45231</v>
      </c>
      <c r="F98" s="105" t="s">
        <v>4449</v>
      </c>
      <c r="G98" s="105" t="s">
        <v>4448</v>
      </c>
      <c r="H98" s="101" t="s">
        <v>4447</v>
      </c>
      <c r="I98" s="106">
        <v>5.39</v>
      </c>
      <c r="J98" s="101">
        <v>603</v>
      </c>
      <c r="K98" s="106">
        <f t="shared" si="4"/>
        <v>3250.1699999999996</v>
      </c>
      <c r="L98" s="106">
        <f t="shared" si="3"/>
        <v>325.017</v>
      </c>
      <c r="M98" s="106">
        <f t="shared" si="5"/>
        <v>3575.1869999999994</v>
      </c>
    </row>
    <row r="99" spans="1:13" s="101" customFormat="1" ht="20" customHeight="1" x14ac:dyDescent="0.2">
      <c r="A99" s="126">
        <v>97</v>
      </c>
      <c r="B99" s="105" t="s">
        <v>3913</v>
      </c>
      <c r="C99" s="105" t="s">
        <v>4446</v>
      </c>
      <c r="D99" s="105" t="s">
        <v>4445</v>
      </c>
      <c r="E99" s="115">
        <v>45232</v>
      </c>
      <c r="F99" s="105" t="s">
        <v>4444</v>
      </c>
      <c r="G99" s="105" t="s">
        <v>4443</v>
      </c>
      <c r="H99" s="101" t="s">
        <v>4442</v>
      </c>
      <c r="I99" s="106">
        <v>7.3</v>
      </c>
      <c r="J99" s="101">
        <v>203</v>
      </c>
      <c r="K99" s="106">
        <f t="shared" si="4"/>
        <v>1481.8999999999999</v>
      </c>
      <c r="L99" s="106">
        <f t="shared" si="3"/>
        <v>148.19</v>
      </c>
      <c r="M99" s="106">
        <f t="shared" si="5"/>
        <v>1630.09</v>
      </c>
    </row>
    <row r="100" spans="1:13" s="101" customFormat="1" ht="20" customHeight="1" x14ac:dyDescent="0.2">
      <c r="A100" s="126">
        <v>98</v>
      </c>
      <c r="B100" s="105" t="s">
        <v>909</v>
      </c>
      <c r="C100" s="105" t="s">
        <v>3782</v>
      </c>
      <c r="D100" s="105" t="s">
        <v>4441</v>
      </c>
      <c r="E100" s="115">
        <v>45233</v>
      </c>
      <c r="F100" s="105" t="s">
        <v>4951</v>
      </c>
      <c r="G100" s="105" t="s">
        <v>4440</v>
      </c>
      <c r="H100" s="101" t="s">
        <v>4439</v>
      </c>
      <c r="I100" s="106">
        <v>5.78</v>
      </c>
      <c r="J100" s="101">
        <v>750</v>
      </c>
      <c r="K100" s="106">
        <f t="shared" si="4"/>
        <v>4335</v>
      </c>
      <c r="L100" s="106">
        <f t="shared" si="3"/>
        <v>433.5</v>
      </c>
      <c r="M100" s="106">
        <f t="shared" si="5"/>
        <v>4768.5</v>
      </c>
    </row>
    <row r="101" spans="1:13" s="101" customFormat="1" ht="20" customHeight="1" x14ac:dyDescent="0.2">
      <c r="A101" s="126">
        <v>99</v>
      </c>
      <c r="B101" s="105" t="s">
        <v>4438</v>
      </c>
      <c r="C101" s="105" t="s">
        <v>497</v>
      </c>
      <c r="D101" s="105" t="s">
        <v>4437</v>
      </c>
      <c r="E101" s="115">
        <v>45236</v>
      </c>
      <c r="F101" s="105" t="s">
        <v>4952</v>
      </c>
      <c r="G101" s="105" t="s">
        <v>4436</v>
      </c>
      <c r="H101" s="101" t="s">
        <v>4435</v>
      </c>
      <c r="I101" s="106">
        <v>5.14</v>
      </c>
      <c r="J101" s="101">
        <v>225</v>
      </c>
      <c r="K101" s="106">
        <f t="shared" si="4"/>
        <v>1156.5</v>
      </c>
      <c r="L101" s="106">
        <f t="shared" si="3"/>
        <v>115.65</v>
      </c>
      <c r="M101" s="106">
        <f t="shared" si="5"/>
        <v>1272.1500000000001</v>
      </c>
    </row>
    <row r="102" spans="1:13" s="101" customFormat="1" ht="20" customHeight="1" x14ac:dyDescent="0.2">
      <c r="A102" s="126">
        <v>100</v>
      </c>
      <c r="B102" s="105" t="s">
        <v>2682</v>
      </c>
      <c r="C102" s="105" t="s">
        <v>3680</v>
      </c>
      <c r="D102" s="105" t="s">
        <v>4434</v>
      </c>
      <c r="E102" s="115">
        <v>45237</v>
      </c>
      <c r="F102" s="105" t="s">
        <v>4953</v>
      </c>
      <c r="G102" s="105" t="s">
        <v>4433</v>
      </c>
      <c r="H102" s="101" t="s">
        <v>4432</v>
      </c>
      <c r="I102" s="106">
        <v>5.52</v>
      </c>
      <c r="J102" s="101">
        <v>757</v>
      </c>
      <c r="K102" s="106">
        <f t="shared" si="4"/>
        <v>4178.6399999999994</v>
      </c>
      <c r="L102" s="106">
        <f t="shared" si="3"/>
        <v>417.86399999999998</v>
      </c>
      <c r="M102" s="106">
        <f t="shared" si="5"/>
        <v>4596.503999999999</v>
      </c>
    </row>
    <row r="103" spans="1:13" s="101" customFormat="1" ht="20" customHeight="1" x14ac:dyDescent="0.2">
      <c r="A103" s="126">
        <v>101</v>
      </c>
      <c r="B103" s="105" t="s">
        <v>4431</v>
      </c>
      <c r="C103" s="105" t="s">
        <v>3304</v>
      </c>
      <c r="D103" s="105" t="s">
        <v>4430</v>
      </c>
      <c r="E103" s="115">
        <v>45238</v>
      </c>
      <c r="F103" s="105" t="s">
        <v>4954</v>
      </c>
      <c r="G103" s="105" t="s">
        <v>4429</v>
      </c>
      <c r="H103" s="101" t="s">
        <v>4428</v>
      </c>
      <c r="I103" s="106">
        <v>9.1</v>
      </c>
      <c r="J103" s="101">
        <v>936</v>
      </c>
      <c r="K103" s="106">
        <f t="shared" si="4"/>
        <v>8517.6</v>
      </c>
      <c r="L103" s="106">
        <f t="shared" si="3"/>
        <v>851.7600000000001</v>
      </c>
      <c r="M103" s="106">
        <f t="shared" si="5"/>
        <v>9369.36</v>
      </c>
    </row>
    <row r="104" spans="1:13" s="101" customFormat="1" ht="20" customHeight="1" x14ac:dyDescent="0.2">
      <c r="A104" s="126">
        <v>102</v>
      </c>
      <c r="B104" s="105" t="s">
        <v>4427</v>
      </c>
      <c r="C104" s="105" t="s">
        <v>4341</v>
      </c>
      <c r="D104" s="105" t="s">
        <v>4426</v>
      </c>
      <c r="E104" s="115">
        <v>45239</v>
      </c>
      <c r="F104" s="105" t="s">
        <v>4955</v>
      </c>
      <c r="G104" s="105" t="s">
        <v>4425</v>
      </c>
      <c r="H104" s="101" t="s">
        <v>4424</v>
      </c>
      <c r="I104" s="106">
        <v>6.47</v>
      </c>
      <c r="J104" s="101">
        <v>163</v>
      </c>
      <c r="K104" s="106">
        <f t="shared" si="4"/>
        <v>1054.6099999999999</v>
      </c>
      <c r="L104" s="106">
        <f t="shared" si="3"/>
        <v>105.461</v>
      </c>
      <c r="M104" s="106">
        <f t="shared" si="5"/>
        <v>1160.0709999999999</v>
      </c>
    </row>
    <row r="105" spans="1:13" s="101" customFormat="1" ht="20" customHeight="1" x14ac:dyDescent="0.2">
      <c r="A105" s="126">
        <v>103</v>
      </c>
      <c r="B105" s="105" t="s">
        <v>2506</v>
      </c>
      <c r="C105" s="105" t="s">
        <v>1058</v>
      </c>
      <c r="D105" s="105" t="s">
        <v>4423</v>
      </c>
      <c r="E105" s="115">
        <v>45240</v>
      </c>
      <c r="F105" s="105" t="s">
        <v>4422</v>
      </c>
      <c r="G105" s="105" t="s">
        <v>4421</v>
      </c>
      <c r="H105" s="101" t="s">
        <v>4420</v>
      </c>
      <c r="I105" s="106">
        <v>6.44</v>
      </c>
      <c r="J105" s="101">
        <v>348</v>
      </c>
      <c r="K105" s="106">
        <f t="shared" si="4"/>
        <v>2241.1200000000003</v>
      </c>
      <c r="L105" s="106">
        <f t="shared" si="3"/>
        <v>224.11200000000005</v>
      </c>
      <c r="M105" s="106">
        <f t="shared" si="5"/>
        <v>2465.2320000000004</v>
      </c>
    </row>
    <row r="106" spans="1:13" s="101" customFormat="1" ht="20" customHeight="1" x14ac:dyDescent="0.2">
      <c r="A106" s="126">
        <v>104</v>
      </c>
      <c r="B106" s="105" t="s">
        <v>2888</v>
      </c>
      <c r="C106" s="105" t="s">
        <v>634</v>
      </c>
      <c r="D106" s="105" t="s">
        <v>4419</v>
      </c>
      <c r="E106" s="115">
        <v>45243</v>
      </c>
      <c r="F106" s="105" t="s">
        <v>4956</v>
      </c>
      <c r="G106" s="105" t="s">
        <v>4418</v>
      </c>
      <c r="H106" s="101" t="s">
        <v>4417</v>
      </c>
      <c r="I106" s="106">
        <v>6.55</v>
      </c>
      <c r="J106" s="101">
        <v>766</v>
      </c>
      <c r="K106" s="106">
        <f t="shared" si="4"/>
        <v>5017.3</v>
      </c>
      <c r="L106" s="106">
        <f t="shared" si="3"/>
        <v>501.73</v>
      </c>
      <c r="M106" s="106">
        <f t="shared" si="5"/>
        <v>5519.0300000000007</v>
      </c>
    </row>
    <row r="107" spans="1:13" s="101" customFormat="1" ht="20" customHeight="1" x14ac:dyDescent="0.2">
      <c r="A107" s="126">
        <v>105</v>
      </c>
      <c r="B107" s="105" t="s">
        <v>241</v>
      </c>
      <c r="C107" s="105" t="s">
        <v>2123</v>
      </c>
      <c r="D107" s="105" t="s">
        <v>4416</v>
      </c>
      <c r="E107" s="115">
        <v>45244</v>
      </c>
      <c r="F107" s="105" t="s">
        <v>4415</v>
      </c>
      <c r="G107" s="105" t="s">
        <v>4414</v>
      </c>
      <c r="H107" s="101" t="s">
        <v>4413</v>
      </c>
      <c r="I107" s="106">
        <v>8.84</v>
      </c>
      <c r="J107" s="101">
        <v>612</v>
      </c>
      <c r="K107" s="106">
        <f t="shared" si="4"/>
        <v>5410.08</v>
      </c>
      <c r="L107" s="106">
        <f t="shared" si="3"/>
        <v>541.00800000000004</v>
      </c>
      <c r="M107" s="106">
        <f t="shared" si="5"/>
        <v>5951.0879999999997</v>
      </c>
    </row>
    <row r="108" spans="1:13" s="101" customFormat="1" ht="20" customHeight="1" x14ac:dyDescent="0.2">
      <c r="A108" s="126">
        <v>106</v>
      </c>
      <c r="B108" s="105" t="s">
        <v>1598</v>
      </c>
      <c r="C108" s="105" t="s">
        <v>1116</v>
      </c>
      <c r="D108" s="105" t="s">
        <v>4412</v>
      </c>
      <c r="E108" s="115">
        <v>45245</v>
      </c>
      <c r="F108" s="105" t="s">
        <v>4411</v>
      </c>
      <c r="G108" s="105" t="s">
        <v>4410</v>
      </c>
      <c r="H108" s="101" t="s">
        <v>4409</v>
      </c>
      <c r="I108" s="106">
        <v>5.44</v>
      </c>
      <c r="J108" s="101">
        <v>34</v>
      </c>
      <c r="K108" s="106">
        <f t="shared" si="4"/>
        <v>184.96</v>
      </c>
      <c r="L108" s="106">
        <f t="shared" si="3"/>
        <v>18.496000000000002</v>
      </c>
      <c r="M108" s="106">
        <f t="shared" si="5"/>
        <v>203.45600000000002</v>
      </c>
    </row>
    <row r="109" spans="1:13" s="101" customFormat="1" ht="20" customHeight="1" x14ac:dyDescent="0.2">
      <c r="A109" s="126">
        <v>107</v>
      </c>
      <c r="B109" s="105" t="s">
        <v>4408</v>
      </c>
      <c r="C109" s="105" t="s">
        <v>246</v>
      </c>
      <c r="D109" s="105" t="s">
        <v>4407</v>
      </c>
      <c r="E109" s="115">
        <v>45246</v>
      </c>
      <c r="F109" s="105" t="s">
        <v>4406</v>
      </c>
      <c r="G109" s="105" t="s">
        <v>4405</v>
      </c>
      <c r="H109" s="101" t="s">
        <v>4404</v>
      </c>
      <c r="I109" s="106">
        <v>9.1199999999999992</v>
      </c>
      <c r="J109" s="101">
        <v>420</v>
      </c>
      <c r="K109" s="106">
        <f t="shared" si="4"/>
        <v>3830.3999999999996</v>
      </c>
      <c r="L109" s="106">
        <f t="shared" si="3"/>
        <v>383.03999999999996</v>
      </c>
      <c r="M109" s="106">
        <f t="shared" si="5"/>
        <v>4213.4399999999996</v>
      </c>
    </row>
    <row r="110" spans="1:13" s="101" customFormat="1" ht="20" customHeight="1" x14ac:dyDescent="0.2">
      <c r="A110" s="126">
        <v>108</v>
      </c>
      <c r="B110" s="105" t="s">
        <v>3091</v>
      </c>
      <c r="C110" s="105" t="s">
        <v>4403</v>
      </c>
      <c r="D110" s="105" t="s">
        <v>4402</v>
      </c>
      <c r="E110" s="115">
        <v>45247</v>
      </c>
      <c r="F110" s="105" t="s">
        <v>4401</v>
      </c>
      <c r="G110" s="105" t="s">
        <v>4400</v>
      </c>
      <c r="H110" s="101" t="s">
        <v>4399</v>
      </c>
      <c r="I110" s="106">
        <v>8.4700000000000006</v>
      </c>
      <c r="J110" s="101">
        <v>977</v>
      </c>
      <c r="K110" s="106">
        <f t="shared" si="4"/>
        <v>8275.19</v>
      </c>
      <c r="L110" s="106">
        <f t="shared" si="3"/>
        <v>827.51900000000012</v>
      </c>
      <c r="M110" s="106">
        <f t="shared" si="5"/>
        <v>9102.7090000000007</v>
      </c>
    </row>
    <row r="111" spans="1:13" s="101" customFormat="1" ht="20" customHeight="1" x14ac:dyDescent="0.2">
      <c r="A111" s="126">
        <v>109</v>
      </c>
      <c r="B111" s="105" t="s">
        <v>4398</v>
      </c>
      <c r="C111" s="105" t="s">
        <v>2252</v>
      </c>
      <c r="D111" s="105" t="s">
        <v>4397</v>
      </c>
      <c r="E111" s="115">
        <v>45250</v>
      </c>
      <c r="F111" s="105" t="s">
        <v>4396</v>
      </c>
      <c r="G111" s="105" t="s">
        <v>4395</v>
      </c>
      <c r="H111" s="101" t="s">
        <v>3756</v>
      </c>
      <c r="I111" s="106">
        <v>8.25</v>
      </c>
      <c r="J111" s="101">
        <v>864</v>
      </c>
      <c r="K111" s="106">
        <f t="shared" si="4"/>
        <v>7128</v>
      </c>
      <c r="L111" s="106">
        <f t="shared" si="3"/>
        <v>712.80000000000007</v>
      </c>
      <c r="M111" s="106">
        <f t="shared" si="5"/>
        <v>7840.8</v>
      </c>
    </row>
    <row r="112" spans="1:13" s="101" customFormat="1" ht="20" customHeight="1" x14ac:dyDescent="0.2">
      <c r="A112" s="126">
        <v>110</v>
      </c>
      <c r="B112" s="105" t="s">
        <v>4394</v>
      </c>
      <c r="C112" s="105" t="s">
        <v>4393</v>
      </c>
      <c r="D112" s="105" t="s">
        <v>4392</v>
      </c>
      <c r="E112" s="115">
        <v>45251</v>
      </c>
      <c r="F112" s="105" t="s">
        <v>4391</v>
      </c>
      <c r="G112" s="105" t="s">
        <v>4390</v>
      </c>
      <c r="H112" s="101" t="s">
        <v>4389</v>
      </c>
      <c r="I112" s="106">
        <v>9.1</v>
      </c>
      <c r="J112" s="101">
        <v>81</v>
      </c>
      <c r="K112" s="106">
        <f t="shared" si="4"/>
        <v>737.1</v>
      </c>
      <c r="L112" s="106">
        <f t="shared" si="3"/>
        <v>73.710000000000008</v>
      </c>
      <c r="M112" s="106">
        <f t="shared" si="5"/>
        <v>810.81000000000006</v>
      </c>
    </row>
    <row r="113" spans="1:13" s="101" customFormat="1" ht="20" customHeight="1" x14ac:dyDescent="0.2">
      <c r="A113" s="126">
        <v>111</v>
      </c>
      <c r="B113" s="105" t="s">
        <v>4388</v>
      </c>
      <c r="C113" s="105" t="s">
        <v>3249</v>
      </c>
      <c r="D113" s="105" t="s">
        <v>4387</v>
      </c>
      <c r="E113" s="115">
        <v>45252</v>
      </c>
      <c r="F113" s="105" t="s">
        <v>4957</v>
      </c>
      <c r="G113" s="105" t="s">
        <v>4386</v>
      </c>
      <c r="H113" s="101" t="s">
        <v>2999</v>
      </c>
      <c r="I113" s="106">
        <v>6.55</v>
      </c>
      <c r="J113" s="101">
        <v>17</v>
      </c>
      <c r="K113" s="106">
        <f t="shared" si="4"/>
        <v>111.35</v>
      </c>
      <c r="L113" s="106">
        <f t="shared" si="3"/>
        <v>11.135</v>
      </c>
      <c r="M113" s="106">
        <f t="shared" si="5"/>
        <v>122.485</v>
      </c>
    </row>
    <row r="114" spans="1:13" s="101" customFormat="1" ht="20" customHeight="1" x14ac:dyDescent="0.2">
      <c r="A114" s="126">
        <v>112</v>
      </c>
      <c r="B114" s="105" t="s">
        <v>349</v>
      </c>
      <c r="C114" s="105" t="s">
        <v>4385</v>
      </c>
      <c r="D114" s="105" t="s">
        <v>4384</v>
      </c>
      <c r="E114" s="115">
        <v>45253</v>
      </c>
      <c r="F114" s="105" t="s">
        <v>4958</v>
      </c>
      <c r="G114" s="105" t="s">
        <v>4383</v>
      </c>
      <c r="H114" s="101" t="s">
        <v>4382</v>
      </c>
      <c r="I114" s="106">
        <v>7.6</v>
      </c>
      <c r="J114" s="101">
        <v>685</v>
      </c>
      <c r="K114" s="106">
        <f t="shared" si="4"/>
        <v>5206</v>
      </c>
      <c r="L114" s="106">
        <f t="shared" si="3"/>
        <v>520.6</v>
      </c>
      <c r="M114" s="106">
        <f t="shared" si="5"/>
        <v>5726.6</v>
      </c>
    </row>
    <row r="115" spans="1:13" s="101" customFormat="1" ht="20" customHeight="1" x14ac:dyDescent="0.2">
      <c r="A115" s="126">
        <v>113</v>
      </c>
      <c r="B115" s="105" t="s">
        <v>4381</v>
      </c>
      <c r="C115" s="105" t="s">
        <v>1228</v>
      </c>
      <c r="D115" s="105" t="s">
        <v>4380</v>
      </c>
      <c r="E115" s="115">
        <v>45254</v>
      </c>
      <c r="F115" s="105" t="s">
        <v>4959</v>
      </c>
      <c r="G115" s="105" t="s">
        <v>4379</v>
      </c>
      <c r="H115" s="101" t="s">
        <v>4378</v>
      </c>
      <c r="I115" s="106">
        <v>5.71</v>
      </c>
      <c r="J115" s="101">
        <v>509</v>
      </c>
      <c r="K115" s="106">
        <f t="shared" si="4"/>
        <v>2906.39</v>
      </c>
      <c r="L115" s="106">
        <f t="shared" si="3"/>
        <v>290.63900000000001</v>
      </c>
      <c r="M115" s="106">
        <f t="shared" si="5"/>
        <v>3197.029</v>
      </c>
    </row>
    <row r="116" spans="1:13" s="101" customFormat="1" ht="20" customHeight="1" x14ac:dyDescent="0.2">
      <c r="A116" s="126">
        <v>114</v>
      </c>
      <c r="B116" s="105" t="s">
        <v>1736</v>
      </c>
      <c r="C116" s="105" t="s">
        <v>1137</v>
      </c>
      <c r="D116" s="105" t="s">
        <v>4377</v>
      </c>
      <c r="E116" s="115">
        <v>45257</v>
      </c>
      <c r="F116" s="105" t="s">
        <v>4376</v>
      </c>
      <c r="G116" s="105" t="s">
        <v>4375</v>
      </c>
      <c r="H116" s="101" t="s">
        <v>4374</v>
      </c>
      <c r="I116" s="106">
        <v>7.55</v>
      </c>
      <c r="J116" s="101">
        <v>18</v>
      </c>
      <c r="K116" s="106">
        <f t="shared" si="4"/>
        <v>135.9</v>
      </c>
      <c r="L116" s="106">
        <f t="shared" si="3"/>
        <v>13.590000000000002</v>
      </c>
      <c r="M116" s="106">
        <f t="shared" si="5"/>
        <v>149.49</v>
      </c>
    </row>
    <row r="117" spans="1:13" s="101" customFormat="1" ht="20" customHeight="1" x14ac:dyDescent="0.2">
      <c r="A117" s="126">
        <v>115</v>
      </c>
      <c r="B117" s="105" t="s">
        <v>4373</v>
      </c>
      <c r="C117" s="105" t="s">
        <v>1383</v>
      </c>
      <c r="D117" s="105" t="s">
        <v>4372</v>
      </c>
      <c r="E117" s="115">
        <v>45258</v>
      </c>
      <c r="F117" s="105" t="s">
        <v>4371</v>
      </c>
      <c r="G117" s="105" t="s">
        <v>4370</v>
      </c>
      <c r="H117" s="101" t="s">
        <v>4369</v>
      </c>
      <c r="I117" s="106">
        <v>9.52</v>
      </c>
      <c r="J117" s="101">
        <v>915</v>
      </c>
      <c r="K117" s="106">
        <f t="shared" si="4"/>
        <v>8710.7999999999993</v>
      </c>
      <c r="L117" s="106">
        <f t="shared" si="3"/>
        <v>871.07999999999993</v>
      </c>
      <c r="M117" s="106">
        <f t="shared" si="5"/>
        <v>9581.8799999999992</v>
      </c>
    </row>
    <row r="118" spans="1:13" s="101" customFormat="1" ht="20" customHeight="1" x14ac:dyDescent="0.2">
      <c r="A118" s="126">
        <v>116</v>
      </c>
      <c r="B118" s="105" t="s">
        <v>605</v>
      </c>
      <c r="C118" s="105" t="s">
        <v>2681</v>
      </c>
      <c r="D118" s="105" t="s">
        <v>4368</v>
      </c>
      <c r="E118" s="115">
        <v>45259</v>
      </c>
      <c r="F118" s="105" t="s">
        <v>4367</v>
      </c>
      <c r="G118" s="105" t="s">
        <v>4366</v>
      </c>
      <c r="H118" s="101" t="s">
        <v>4365</v>
      </c>
      <c r="I118" s="106">
        <v>6.78</v>
      </c>
      <c r="J118" s="101">
        <v>68</v>
      </c>
      <c r="K118" s="106">
        <f t="shared" si="4"/>
        <v>461.04</v>
      </c>
      <c r="L118" s="106">
        <f t="shared" si="3"/>
        <v>46.104000000000006</v>
      </c>
      <c r="M118" s="106">
        <f t="shared" si="5"/>
        <v>507.14400000000001</v>
      </c>
    </row>
    <row r="119" spans="1:13" s="101" customFormat="1" ht="20" customHeight="1" x14ac:dyDescent="0.2">
      <c r="A119" s="126">
        <v>117</v>
      </c>
      <c r="B119" s="105" t="s">
        <v>4364</v>
      </c>
      <c r="C119" s="105" t="s">
        <v>1064</v>
      </c>
      <c r="D119" s="105" t="s">
        <v>4363</v>
      </c>
      <c r="E119" s="115">
        <v>45260</v>
      </c>
      <c r="F119" s="105" t="s">
        <v>4362</v>
      </c>
      <c r="G119" s="105" t="s">
        <v>4361</v>
      </c>
      <c r="H119" s="101" t="s">
        <v>3931</v>
      </c>
      <c r="I119" s="106">
        <v>6.87</v>
      </c>
      <c r="J119" s="101">
        <v>175</v>
      </c>
      <c r="K119" s="106">
        <f t="shared" si="4"/>
        <v>1202.25</v>
      </c>
      <c r="L119" s="106">
        <f t="shared" si="3"/>
        <v>120.22500000000001</v>
      </c>
      <c r="M119" s="106">
        <f t="shared" si="5"/>
        <v>1322.4749999999999</v>
      </c>
    </row>
    <row r="120" spans="1:13" s="101" customFormat="1" ht="20" customHeight="1" x14ac:dyDescent="0.2">
      <c r="A120" s="126">
        <v>118</v>
      </c>
      <c r="B120" s="105" t="s">
        <v>4360</v>
      </c>
      <c r="C120" s="105" t="s">
        <v>4359</v>
      </c>
      <c r="D120" s="105" t="s">
        <v>4358</v>
      </c>
      <c r="E120" s="115">
        <v>45261</v>
      </c>
      <c r="F120" s="105" t="s">
        <v>4357</v>
      </c>
      <c r="G120" s="105" t="s">
        <v>4356</v>
      </c>
      <c r="H120" s="101" t="s">
        <v>4355</v>
      </c>
      <c r="I120" s="106">
        <v>7.55</v>
      </c>
      <c r="J120" s="101">
        <v>97</v>
      </c>
      <c r="K120" s="106">
        <f t="shared" si="4"/>
        <v>732.35</v>
      </c>
      <c r="L120" s="106">
        <f t="shared" si="3"/>
        <v>73.234999999999999</v>
      </c>
      <c r="M120" s="106">
        <f t="shared" si="5"/>
        <v>805.58500000000004</v>
      </c>
    </row>
    <row r="121" spans="1:13" s="101" customFormat="1" ht="20" customHeight="1" x14ac:dyDescent="0.2">
      <c r="A121" s="126">
        <v>119</v>
      </c>
      <c r="B121" s="105" t="s">
        <v>780</v>
      </c>
      <c r="C121" s="105" t="s">
        <v>1970</v>
      </c>
      <c r="D121" s="105" t="s">
        <v>4354</v>
      </c>
      <c r="E121" s="115">
        <v>45264</v>
      </c>
      <c r="F121" s="105" t="s">
        <v>4353</v>
      </c>
      <c r="G121" s="105" t="s">
        <v>4352</v>
      </c>
      <c r="H121" s="101" t="s">
        <v>4351</v>
      </c>
      <c r="I121" s="106">
        <v>9.67</v>
      </c>
      <c r="J121" s="101">
        <v>231</v>
      </c>
      <c r="K121" s="106">
        <f t="shared" si="4"/>
        <v>2233.77</v>
      </c>
      <c r="L121" s="106">
        <f t="shared" si="3"/>
        <v>223.37700000000001</v>
      </c>
      <c r="M121" s="106">
        <f t="shared" si="5"/>
        <v>2457.1469999999999</v>
      </c>
    </row>
    <row r="122" spans="1:13" s="101" customFormat="1" ht="20" customHeight="1" x14ac:dyDescent="0.2">
      <c r="A122" s="126">
        <v>120</v>
      </c>
      <c r="B122" s="105" t="s">
        <v>1863</v>
      </c>
      <c r="C122" s="105" t="s">
        <v>891</v>
      </c>
      <c r="D122" s="105" t="s">
        <v>4350</v>
      </c>
      <c r="E122" s="115">
        <v>45265</v>
      </c>
      <c r="F122" s="105" t="s">
        <v>4960</v>
      </c>
      <c r="G122" s="105" t="s">
        <v>4349</v>
      </c>
      <c r="H122" s="101" t="s">
        <v>4348</v>
      </c>
      <c r="I122" s="106">
        <v>8.89</v>
      </c>
      <c r="J122" s="101">
        <v>836</v>
      </c>
      <c r="K122" s="106">
        <f t="shared" si="4"/>
        <v>7432.0400000000009</v>
      </c>
      <c r="L122" s="106">
        <f t="shared" si="3"/>
        <v>743.20400000000018</v>
      </c>
      <c r="M122" s="106">
        <f t="shared" si="5"/>
        <v>8175.2440000000006</v>
      </c>
    </row>
    <row r="123" spans="1:13" s="101" customFormat="1" ht="20" customHeight="1" x14ac:dyDescent="0.2">
      <c r="A123" s="126">
        <v>121</v>
      </c>
      <c r="B123" s="105" t="s">
        <v>4347</v>
      </c>
      <c r="C123" s="105" t="s">
        <v>18</v>
      </c>
      <c r="D123" s="105" t="s">
        <v>4346</v>
      </c>
      <c r="E123" s="115">
        <v>45266</v>
      </c>
      <c r="F123" s="105" t="s">
        <v>4345</v>
      </c>
      <c r="G123" s="105" t="s">
        <v>4344</v>
      </c>
      <c r="H123" s="101" t="s">
        <v>4343</v>
      </c>
      <c r="I123" s="106">
        <v>7.44</v>
      </c>
      <c r="J123" s="101">
        <v>189</v>
      </c>
      <c r="K123" s="106">
        <f t="shared" si="4"/>
        <v>1406.16</v>
      </c>
      <c r="L123" s="106">
        <f t="shared" si="3"/>
        <v>140.61600000000001</v>
      </c>
      <c r="M123" s="106">
        <f t="shared" si="5"/>
        <v>1546.7760000000001</v>
      </c>
    </row>
    <row r="124" spans="1:13" s="101" customFormat="1" ht="20" customHeight="1" x14ac:dyDescent="0.2">
      <c r="A124" s="126">
        <v>122</v>
      </c>
      <c r="B124" s="105" t="s">
        <v>4342</v>
      </c>
      <c r="C124" s="105" t="s">
        <v>4341</v>
      </c>
      <c r="D124" s="105" t="s">
        <v>4340</v>
      </c>
      <c r="E124" s="115">
        <v>45267</v>
      </c>
      <c r="F124" s="105" t="s">
        <v>4339</v>
      </c>
      <c r="G124" s="105" t="s">
        <v>4338</v>
      </c>
      <c r="H124" s="101" t="s">
        <v>4337</v>
      </c>
      <c r="I124" s="106">
        <v>5.62</v>
      </c>
      <c r="J124" s="101">
        <v>394</v>
      </c>
      <c r="K124" s="106">
        <f t="shared" si="4"/>
        <v>2214.2800000000002</v>
      </c>
      <c r="L124" s="106">
        <f t="shared" si="3"/>
        <v>221.42800000000003</v>
      </c>
      <c r="M124" s="106">
        <f t="shared" si="5"/>
        <v>2435.7080000000001</v>
      </c>
    </row>
    <row r="125" spans="1:13" s="101" customFormat="1" ht="20" customHeight="1" x14ac:dyDescent="0.2">
      <c r="A125" s="126">
        <v>123</v>
      </c>
      <c r="B125" s="105" t="s">
        <v>2039</v>
      </c>
      <c r="C125" s="105" t="s">
        <v>418</v>
      </c>
      <c r="D125" s="105" t="s">
        <v>4336</v>
      </c>
      <c r="E125" s="115">
        <v>45268</v>
      </c>
      <c r="F125" s="105" t="s">
        <v>4335</v>
      </c>
      <c r="G125" s="105" t="s">
        <v>4334</v>
      </c>
      <c r="H125" s="101" t="s">
        <v>4333</v>
      </c>
      <c r="I125" s="106">
        <v>5.59</v>
      </c>
      <c r="J125" s="101">
        <v>552</v>
      </c>
      <c r="K125" s="106">
        <f t="shared" si="4"/>
        <v>3085.68</v>
      </c>
      <c r="L125" s="106">
        <f t="shared" si="3"/>
        <v>308.56799999999998</v>
      </c>
      <c r="M125" s="106">
        <f t="shared" si="5"/>
        <v>3394.2479999999996</v>
      </c>
    </row>
    <row r="126" spans="1:13" s="101" customFormat="1" ht="20" customHeight="1" x14ac:dyDescent="0.2">
      <c r="A126" s="126">
        <v>124</v>
      </c>
      <c r="B126" s="105" t="s">
        <v>959</v>
      </c>
      <c r="C126" s="105" t="s">
        <v>2800</v>
      </c>
      <c r="D126" s="105" t="s">
        <v>4332</v>
      </c>
      <c r="E126" s="115">
        <v>45271</v>
      </c>
      <c r="F126" s="105" t="s">
        <v>1334</v>
      </c>
      <c r="G126" s="105" t="s">
        <v>4331</v>
      </c>
      <c r="H126" s="101" t="s">
        <v>4330</v>
      </c>
      <c r="I126" s="106">
        <v>6.54</v>
      </c>
      <c r="J126" s="101">
        <v>108</v>
      </c>
      <c r="K126" s="106">
        <f t="shared" si="4"/>
        <v>706.32</v>
      </c>
      <c r="L126" s="106">
        <f t="shared" si="3"/>
        <v>70.632000000000005</v>
      </c>
      <c r="M126" s="106">
        <f t="shared" si="5"/>
        <v>776.952</v>
      </c>
    </row>
    <row r="127" spans="1:13" s="101" customFormat="1" ht="20" customHeight="1" x14ac:dyDescent="0.2">
      <c r="A127" s="126">
        <v>125</v>
      </c>
      <c r="B127" s="105" t="s">
        <v>4329</v>
      </c>
      <c r="C127" s="105" t="s">
        <v>4328</v>
      </c>
      <c r="D127" s="105" t="s">
        <v>4327</v>
      </c>
      <c r="E127" s="115">
        <v>45272</v>
      </c>
      <c r="F127" s="105" t="s">
        <v>4961</v>
      </c>
      <c r="G127" s="105" t="s">
        <v>4326</v>
      </c>
      <c r="H127" s="101" t="s">
        <v>4325</v>
      </c>
      <c r="I127" s="106">
        <v>7.89</v>
      </c>
      <c r="J127" s="101">
        <v>696</v>
      </c>
      <c r="K127" s="106">
        <f t="shared" si="4"/>
        <v>5491.44</v>
      </c>
      <c r="L127" s="106">
        <f t="shared" si="3"/>
        <v>549.14400000000001</v>
      </c>
      <c r="M127" s="106">
        <f t="shared" si="5"/>
        <v>6040.5839999999998</v>
      </c>
    </row>
    <row r="128" spans="1:13" s="101" customFormat="1" ht="20" customHeight="1" x14ac:dyDescent="0.2">
      <c r="A128" s="126">
        <v>126</v>
      </c>
      <c r="B128" s="105" t="s">
        <v>2666</v>
      </c>
      <c r="C128" s="105" t="s">
        <v>4149</v>
      </c>
      <c r="D128" s="105" t="s">
        <v>4324</v>
      </c>
      <c r="E128" s="115">
        <v>45273</v>
      </c>
      <c r="F128" s="105" t="s">
        <v>4323</v>
      </c>
      <c r="G128" s="105" t="s">
        <v>4322</v>
      </c>
      <c r="H128" s="101" t="s">
        <v>4321</v>
      </c>
      <c r="I128" s="106">
        <v>7.19</v>
      </c>
      <c r="J128" s="101">
        <v>657</v>
      </c>
      <c r="K128" s="106">
        <f t="shared" si="4"/>
        <v>4723.83</v>
      </c>
      <c r="L128" s="106">
        <f t="shared" si="3"/>
        <v>472.38300000000004</v>
      </c>
      <c r="M128" s="106">
        <f t="shared" si="5"/>
        <v>5196.2129999999997</v>
      </c>
    </row>
    <row r="129" spans="1:13" s="101" customFormat="1" ht="20" customHeight="1" x14ac:dyDescent="0.2">
      <c r="A129" s="126">
        <v>127</v>
      </c>
      <c r="B129" s="105" t="s">
        <v>3791</v>
      </c>
      <c r="C129" s="105" t="s">
        <v>268</v>
      </c>
      <c r="D129" s="105" t="s">
        <v>4320</v>
      </c>
      <c r="E129" s="115">
        <v>45274</v>
      </c>
      <c r="F129" s="105" t="s">
        <v>4962</v>
      </c>
      <c r="G129" s="105" t="s">
        <v>4319</v>
      </c>
      <c r="H129" s="101" t="s">
        <v>2728</v>
      </c>
      <c r="I129" s="106">
        <v>9.43</v>
      </c>
      <c r="J129" s="101">
        <v>396</v>
      </c>
      <c r="K129" s="106">
        <f t="shared" si="4"/>
        <v>3734.2799999999997</v>
      </c>
      <c r="L129" s="106">
        <f t="shared" si="3"/>
        <v>373.428</v>
      </c>
      <c r="M129" s="106">
        <f t="shared" si="5"/>
        <v>4107.7079999999996</v>
      </c>
    </row>
    <row r="130" spans="1:13" s="101" customFormat="1" ht="20" customHeight="1" x14ac:dyDescent="0.2">
      <c r="A130" s="126">
        <v>128</v>
      </c>
      <c r="B130" s="105" t="s">
        <v>3959</v>
      </c>
      <c r="C130" s="105" t="s">
        <v>4318</v>
      </c>
      <c r="D130" s="105" t="s">
        <v>4317</v>
      </c>
      <c r="E130" s="115">
        <v>45275</v>
      </c>
      <c r="F130" s="105" t="s">
        <v>4316</v>
      </c>
      <c r="G130" s="105" t="s">
        <v>4315</v>
      </c>
      <c r="H130" s="101" t="s">
        <v>4314</v>
      </c>
      <c r="I130" s="106">
        <v>7</v>
      </c>
      <c r="J130" s="101">
        <v>209</v>
      </c>
      <c r="K130" s="106">
        <f t="shared" si="4"/>
        <v>1463</v>
      </c>
      <c r="L130" s="106">
        <f t="shared" si="3"/>
        <v>146.30000000000001</v>
      </c>
      <c r="M130" s="106">
        <f t="shared" si="5"/>
        <v>1609.3</v>
      </c>
    </row>
    <row r="131" spans="1:13" s="101" customFormat="1" ht="20" customHeight="1" x14ac:dyDescent="0.2">
      <c r="A131" s="126">
        <v>129</v>
      </c>
      <c r="B131" s="105" t="s">
        <v>4313</v>
      </c>
      <c r="C131" s="105" t="s">
        <v>1300</v>
      </c>
      <c r="D131" s="105" t="s">
        <v>4312</v>
      </c>
      <c r="E131" s="115">
        <v>45278</v>
      </c>
      <c r="F131" s="105" t="s">
        <v>4963</v>
      </c>
      <c r="G131" s="105" t="s">
        <v>4311</v>
      </c>
      <c r="H131" s="101" t="s">
        <v>4310</v>
      </c>
      <c r="I131" s="106">
        <v>7.74</v>
      </c>
      <c r="J131" s="101">
        <v>585</v>
      </c>
      <c r="K131" s="106">
        <f t="shared" si="4"/>
        <v>4527.9000000000005</v>
      </c>
      <c r="L131" s="106">
        <f t="shared" ref="L131:L194" si="6">K131*Tax_Rate</f>
        <v>452.79000000000008</v>
      </c>
      <c r="M131" s="106">
        <f t="shared" si="5"/>
        <v>4980.6900000000005</v>
      </c>
    </row>
    <row r="132" spans="1:13" s="101" customFormat="1" ht="20" customHeight="1" x14ac:dyDescent="0.2">
      <c r="A132" s="126">
        <v>130</v>
      </c>
      <c r="B132" s="105" t="s">
        <v>1720</v>
      </c>
      <c r="C132" s="105" t="s">
        <v>879</v>
      </c>
      <c r="D132" s="105" t="s">
        <v>4309</v>
      </c>
      <c r="E132" s="115">
        <v>45279</v>
      </c>
      <c r="F132" s="105" t="s">
        <v>3214</v>
      </c>
      <c r="G132" s="105" t="s">
        <v>4308</v>
      </c>
      <c r="H132" s="101" t="s">
        <v>4307</v>
      </c>
      <c r="I132" s="106">
        <v>8.3699999999999992</v>
      </c>
      <c r="J132" s="101">
        <v>983</v>
      </c>
      <c r="K132" s="106">
        <f t="shared" ref="K132:K195" si="7">SUM(I132*J132)</f>
        <v>8227.7099999999991</v>
      </c>
      <c r="L132" s="106">
        <f t="shared" si="6"/>
        <v>822.77099999999996</v>
      </c>
      <c r="M132" s="106">
        <f t="shared" ref="M132:M195" si="8">SUM(K132+L132)</f>
        <v>9050.4809999999998</v>
      </c>
    </row>
    <row r="133" spans="1:13" s="101" customFormat="1" ht="20" customHeight="1" x14ac:dyDescent="0.2">
      <c r="A133" s="126">
        <v>131</v>
      </c>
      <c r="B133" s="105" t="s">
        <v>74</v>
      </c>
      <c r="C133" s="105" t="s">
        <v>4306</v>
      </c>
      <c r="D133" s="105" t="s">
        <v>4305</v>
      </c>
      <c r="E133" s="115">
        <v>45280</v>
      </c>
      <c r="F133" s="105" t="s">
        <v>4304</v>
      </c>
      <c r="G133" s="105" t="s">
        <v>4303</v>
      </c>
      <c r="H133" s="101" t="s">
        <v>2131</v>
      </c>
      <c r="I133" s="106">
        <v>7.61</v>
      </c>
      <c r="J133" s="101">
        <v>253</v>
      </c>
      <c r="K133" s="106">
        <f t="shared" si="7"/>
        <v>1925.3300000000002</v>
      </c>
      <c r="L133" s="106">
        <f t="shared" si="6"/>
        <v>192.53300000000002</v>
      </c>
      <c r="M133" s="106">
        <f t="shared" si="8"/>
        <v>2117.8630000000003</v>
      </c>
    </row>
    <row r="134" spans="1:13" s="101" customFormat="1" ht="20" customHeight="1" x14ac:dyDescent="0.2">
      <c r="A134" s="126">
        <v>132</v>
      </c>
      <c r="B134" s="105" t="s">
        <v>1291</v>
      </c>
      <c r="C134" s="105" t="s">
        <v>2611</v>
      </c>
      <c r="D134" s="105" t="s">
        <v>4302</v>
      </c>
      <c r="E134" s="115">
        <v>45281</v>
      </c>
      <c r="F134" s="105" t="s">
        <v>4301</v>
      </c>
      <c r="G134" s="105" t="s">
        <v>4300</v>
      </c>
      <c r="H134" s="101" t="s">
        <v>4299</v>
      </c>
      <c r="I134" s="106">
        <v>9.81</v>
      </c>
      <c r="J134" s="101">
        <v>162</v>
      </c>
      <c r="K134" s="106">
        <f t="shared" si="7"/>
        <v>1589.22</v>
      </c>
      <c r="L134" s="106">
        <f t="shared" si="6"/>
        <v>158.92200000000003</v>
      </c>
      <c r="M134" s="106">
        <f t="shared" si="8"/>
        <v>1748.1420000000001</v>
      </c>
    </row>
    <row r="135" spans="1:13" s="101" customFormat="1" ht="20" customHeight="1" x14ac:dyDescent="0.2">
      <c r="A135" s="126">
        <v>133</v>
      </c>
      <c r="B135" s="105" t="s">
        <v>4298</v>
      </c>
      <c r="C135" s="105" t="s">
        <v>2463</v>
      </c>
      <c r="D135" s="105" t="s">
        <v>4297</v>
      </c>
      <c r="E135" s="115">
        <v>45282</v>
      </c>
      <c r="F135" s="105" t="s">
        <v>4964</v>
      </c>
      <c r="G135" s="105" t="s">
        <v>4296</v>
      </c>
      <c r="H135" s="101" t="s">
        <v>4295</v>
      </c>
      <c r="I135" s="106">
        <v>6.56</v>
      </c>
      <c r="J135" s="101">
        <v>920</v>
      </c>
      <c r="K135" s="106">
        <f t="shared" si="7"/>
        <v>6035.2</v>
      </c>
      <c r="L135" s="106">
        <f t="shared" si="6"/>
        <v>603.52</v>
      </c>
      <c r="M135" s="106">
        <f t="shared" si="8"/>
        <v>6638.7199999999993</v>
      </c>
    </row>
    <row r="136" spans="1:13" s="101" customFormat="1" ht="20" customHeight="1" x14ac:dyDescent="0.2">
      <c r="A136" s="126">
        <v>134</v>
      </c>
      <c r="B136" s="105" t="s">
        <v>1935</v>
      </c>
      <c r="C136" s="105" t="s">
        <v>480</v>
      </c>
      <c r="D136" s="105" t="s">
        <v>4294</v>
      </c>
      <c r="E136" s="115">
        <v>45285</v>
      </c>
      <c r="F136" s="105" t="s">
        <v>4293</v>
      </c>
      <c r="G136" s="105" t="s">
        <v>4292</v>
      </c>
      <c r="H136" s="101" t="s">
        <v>4291</v>
      </c>
      <c r="I136" s="106">
        <v>6.31</v>
      </c>
      <c r="J136" s="101">
        <v>546</v>
      </c>
      <c r="K136" s="106">
        <f t="shared" si="7"/>
        <v>3445.2599999999998</v>
      </c>
      <c r="L136" s="106">
        <f t="shared" si="6"/>
        <v>344.52600000000001</v>
      </c>
      <c r="M136" s="106">
        <f t="shared" si="8"/>
        <v>3789.7859999999996</v>
      </c>
    </row>
    <row r="137" spans="1:13" s="101" customFormat="1" ht="20" customHeight="1" x14ac:dyDescent="0.2">
      <c r="A137" s="126">
        <v>135</v>
      </c>
      <c r="B137" s="105" t="s">
        <v>1520</v>
      </c>
      <c r="C137" s="105" t="s">
        <v>1363</v>
      </c>
      <c r="D137" s="105" t="s">
        <v>4290</v>
      </c>
      <c r="E137" s="115">
        <v>45286</v>
      </c>
      <c r="F137" s="105" t="s">
        <v>4289</v>
      </c>
      <c r="G137" s="105" t="s">
        <v>4288</v>
      </c>
      <c r="H137" s="101" t="s">
        <v>4287</v>
      </c>
      <c r="I137" s="106">
        <v>9.25</v>
      </c>
      <c r="J137" s="101">
        <v>955</v>
      </c>
      <c r="K137" s="106">
        <f t="shared" si="7"/>
        <v>8833.75</v>
      </c>
      <c r="L137" s="106">
        <f t="shared" si="6"/>
        <v>883.375</v>
      </c>
      <c r="M137" s="106">
        <f t="shared" si="8"/>
        <v>9717.125</v>
      </c>
    </row>
    <row r="138" spans="1:13" s="101" customFormat="1" ht="20" customHeight="1" x14ac:dyDescent="0.2">
      <c r="A138" s="126">
        <v>136</v>
      </c>
      <c r="B138" s="105" t="s">
        <v>4286</v>
      </c>
      <c r="C138" s="105" t="s">
        <v>503</v>
      </c>
      <c r="D138" s="105" t="s">
        <v>4285</v>
      </c>
      <c r="E138" s="115">
        <v>45287</v>
      </c>
      <c r="F138" s="105" t="s">
        <v>4965</v>
      </c>
      <c r="G138" s="105" t="s">
        <v>4284</v>
      </c>
      <c r="H138" s="101" t="s">
        <v>4283</v>
      </c>
      <c r="I138" s="106">
        <v>8.61</v>
      </c>
      <c r="J138" s="101">
        <v>124</v>
      </c>
      <c r="K138" s="106">
        <f t="shared" si="7"/>
        <v>1067.6399999999999</v>
      </c>
      <c r="L138" s="106">
        <f t="shared" si="6"/>
        <v>106.764</v>
      </c>
      <c r="M138" s="106">
        <f t="shared" si="8"/>
        <v>1174.4039999999998</v>
      </c>
    </row>
    <row r="139" spans="1:13" s="101" customFormat="1" ht="20" customHeight="1" x14ac:dyDescent="0.2">
      <c r="A139" s="126">
        <v>137</v>
      </c>
      <c r="B139" s="105" t="s">
        <v>4282</v>
      </c>
      <c r="C139" s="105" t="s">
        <v>1832</v>
      </c>
      <c r="D139" s="105" t="s">
        <v>4281</v>
      </c>
      <c r="E139" s="115">
        <v>45288</v>
      </c>
      <c r="F139" s="105" t="s">
        <v>4280</v>
      </c>
      <c r="G139" s="105" t="s">
        <v>4279</v>
      </c>
      <c r="H139" s="101" t="s">
        <v>4278</v>
      </c>
      <c r="I139" s="106">
        <v>9.93</v>
      </c>
      <c r="J139" s="101">
        <v>317</v>
      </c>
      <c r="K139" s="106">
        <f t="shared" si="7"/>
        <v>3147.81</v>
      </c>
      <c r="L139" s="106">
        <f t="shared" si="6"/>
        <v>314.78100000000001</v>
      </c>
      <c r="M139" s="106">
        <f t="shared" si="8"/>
        <v>3462.5909999999999</v>
      </c>
    </row>
    <row r="140" spans="1:13" s="101" customFormat="1" ht="20" customHeight="1" x14ac:dyDescent="0.2">
      <c r="A140" s="126">
        <v>138</v>
      </c>
      <c r="B140" s="105" t="s">
        <v>1873</v>
      </c>
      <c r="C140" s="105" t="s">
        <v>4277</v>
      </c>
      <c r="D140" s="105" t="s">
        <v>4276</v>
      </c>
      <c r="E140" s="115">
        <v>45289</v>
      </c>
      <c r="F140" s="105" t="s">
        <v>4966</v>
      </c>
      <c r="G140" s="105" t="s">
        <v>4275</v>
      </c>
      <c r="H140" s="101" t="s">
        <v>4274</v>
      </c>
      <c r="I140" s="106">
        <v>6.66</v>
      </c>
      <c r="J140" s="101">
        <v>678</v>
      </c>
      <c r="K140" s="106">
        <f t="shared" si="7"/>
        <v>4515.4800000000005</v>
      </c>
      <c r="L140" s="106">
        <f t="shared" si="6"/>
        <v>451.54800000000006</v>
      </c>
      <c r="M140" s="106">
        <f t="shared" si="8"/>
        <v>4967.0280000000002</v>
      </c>
    </row>
    <row r="141" spans="1:13" s="101" customFormat="1" ht="20" customHeight="1" x14ac:dyDescent="0.2">
      <c r="A141" s="126">
        <v>139</v>
      </c>
      <c r="B141" s="105" t="s">
        <v>4273</v>
      </c>
      <c r="C141" s="105" t="s">
        <v>2778</v>
      </c>
      <c r="D141" s="105" t="s">
        <v>4272</v>
      </c>
      <c r="E141" s="115">
        <v>45292</v>
      </c>
      <c r="F141" s="105" t="s">
        <v>4967</v>
      </c>
      <c r="G141" s="105" t="s">
        <v>4271</v>
      </c>
      <c r="H141" s="101" t="s">
        <v>4270</v>
      </c>
      <c r="I141" s="106">
        <v>6.05</v>
      </c>
      <c r="J141" s="101">
        <v>803</v>
      </c>
      <c r="K141" s="106">
        <f t="shared" si="7"/>
        <v>4858.1499999999996</v>
      </c>
      <c r="L141" s="106">
        <f t="shared" si="6"/>
        <v>485.815</v>
      </c>
      <c r="M141" s="106">
        <f t="shared" si="8"/>
        <v>5343.9649999999992</v>
      </c>
    </row>
    <row r="142" spans="1:13" s="101" customFormat="1" ht="20" customHeight="1" x14ac:dyDescent="0.2">
      <c r="A142" s="126">
        <v>140</v>
      </c>
      <c r="B142" s="105" t="s">
        <v>998</v>
      </c>
      <c r="C142" s="105" t="s">
        <v>4269</v>
      </c>
      <c r="D142" s="105" t="s">
        <v>4268</v>
      </c>
      <c r="E142" s="115">
        <v>45293</v>
      </c>
      <c r="F142" s="105" t="s">
        <v>4968</v>
      </c>
      <c r="G142" s="105" t="s">
        <v>4267</v>
      </c>
      <c r="H142" s="101" t="s">
        <v>4266</v>
      </c>
      <c r="I142" s="106">
        <v>8.07</v>
      </c>
      <c r="J142" s="101">
        <v>821</v>
      </c>
      <c r="K142" s="106">
        <f t="shared" si="7"/>
        <v>6625.47</v>
      </c>
      <c r="L142" s="106">
        <f t="shared" si="6"/>
        <v>662.54700000000003</v>
      </c>
      <c r="M142" s="106">
        <f t="shared" si="8"/>
        <v>7288.0169999999998</v>
      </c>
    </row>
    <row r="143" spans="1:13" s="101" customFormat="1" ht="20" customHeight="1" x14ac:dyDescent="0.2">
      <c r="A143" s="126">
        <v>141</v>
      </c>
      <c r="B143" s="105" t="s">
        <v>4265</v>
      </c>
      <c r="C143" s="105" t="s">
        <v>3768</v>
      </c>
      <c r="D143" s="105" t="s">
        <v>4264</v>
      </c>
      <c r="E143" s="115">
        <v>45294</v>
      </c>
      <c r="F143" s="105" t="s">
        <v>4263</v>
      </c>
      <c r="G143" s="105" t="s">
        <v>4262</v>
      </c>
      <c r="H143" s="101" t="s">
        <v>4261</v>
      </c>
      <c r="I143" s="106">
        <v>6.11</v>
      </c>
      <c r="J143" s="101">
        <v>631</v>
      </c>
      <c r="K143" s="106">
        <f t="shared" si="7"/>
        <v>3855.4100000000003</v>
      </c>
      <c r="L143" s="106">
        <f t="shared" si="6"/>
        <v>385.54100000000005</v>
      </c>
      <c r="M143" s="106">
        <f t="shared" si="8"/>
        <v>4240.951</v>
      </c>
    </row>
    <row r="144" spans="1:13" s="101" customFormat="1" ht="20" customHeight="1" x14ac:dyDescent="0.2">
      <c r="A144" s="126">
        <v>142</v>
      </c>
      <c r="B144" s="105" t="s">
        <v>3045</v>
      </c>
      <c r="C144" s="105" t="s">
        <v>1421</v>
      </c>
      <c r="D144" s="105" t="s">
        <v>4260</v>
      </c>
      <c r="E144" s="115">
        <v>45295</v>
      </c>
      <c r="F144" s="105" t="s">
        <v>4969</v>
      </c>
      <c r="G144" s="105" t="s">
        <v>4259</v>
      </c>
      <c r="H144" s="101" t="s">
        <v>4258</v>
      </c>
      <c r="I144" s="106">
        <v>8.19</v>
      </c>
      <c r="J144" s="101">
        <v>116</v>
      </c>
      <c r="K144" s="106">
        <f t="shared" si="7"/>
        <v>950.04</v>
      </c>
      <c r="L144" s="106">
        <f t="shared" si="6"/>
        <v>95.004000000000005</v>
      </c>
      <c r="M144" s="106">
        <f t="shared" si="8"/>
        <v>1045.0439999999999</v>
      </c>
    </row>
    <row r="145" spans="1:13" s="101" customFormat="1" ht="20" customHeight="1" x14ac:dyDescent="0.2">
      <c r="A145" s="126">
        <v>143</v>
      </c>
      <c r="B145" s="105" t="s">
        <v>2149</v>
      </c>
      <c r="C145" s="105" t="s">
        <v>2171</v>
      </c>
      <c r="D145" s="105" t="s">
        <v>4257</v>
      </c>
      <c r="E145" s="115">
        <v>45296</v>
      </c>
      <c r="F145" s="105" t="s">
        <v>4256</v>
      </c>
      <c r="G145" s="105" t="s">
        <v>4255</v>
      </c>
      <c r="H145" s="101" t="s">
        <v>1701</v>
      </c>
      <c r="I145" s="106">
        <v>9.9600000000000009</v>
      </c>
      <c r="J145" s="101">
        <v>194</v>
      </c>
      <c r="K145" s="106">
        <f t="shared" si="7"/>
        <v>1932.2400000000002</v>
      </c>
      <c r="L145" s="106">
        <f t="shared" si="6"/>
        <v>193.22400000000005</v>
      </c>
      <c r="M145" s="106">
        <f t="shared" si="8"/>
        <v>2125.4640000000004</v>
      </c>
    </row>
    <row r="146" spans="1:13" s="101" customFormat="1" ht="20" customHeight="1" x14ac:dyDescent="0.2">
      <c r="A146" s="126">
        <v>144</v>
      </c>
      <c r="B146" s="105" t="s">
        <v>1337</v>
      </c>
      <c r="C146" s="105" t="s">
        <v>1421</v>
      </c>
      <c r="D146" s="105" t="s">
        <v>4254</v>
      </c>
      <c r="E146" s="115">
        <v>45299</v>
      </c>
      <c r="F146" s="105" t="s">
        <v>4253</v>
      </c>
      <c r="G146" s="105" t="s">
        <v>4252</v>
      </c>
      <c r="H146" s="101" t="s">
        <v>4251</v>
      </c>
      <c r="I146" s="106">
        <v>8.09</v>
      </c>
      <c r="J146" s="101">
        <v>73</v>
      </c>
      <c r="K146" s="106">
        <f t="shared" si="7"/>
        <v>590.56999999999994</v>
      </c>
      <c r="L146" s="106">
        <f t="shared" si="6"/>
        <v>59.056999999999995</v>
      </c>
      <c r="M146" s="106">
        <f t="shared" si="8"/>
        <v>649.62699999999995</v>
      </c>
    </row>
    <row r="147" spans="1:13" s="101" customFormat="1" ht="20" customHeight="1" x14ac:dyDescent="0.2">
      <c r="A147" s="126">
        <v>145</v>
      </c>
      <c r="B147" s="105" t="s">
        <v>2214</v>
      </c>
      <c r="C147" s="105" t="s">
        <v>1273</v>
      </c>
      <c r="D147" s="105" t="s">
        <v>4250</v>
      </c>
      <c r="E147" s="115">
        <v>45300</v>
      </c>
      <c r="F147" s="105" t="s">
        <v>4249</v>
      </c>
      <c r="G147" s="105" t="s">
        <v>4248</v>
      </c>
      <c r="H147" s="101" t="s">
        <v>4247</v>
      </c>
      <c r="I147" s="106">
        <v>6.74</v>
      </c>
      <c r="J147" s="101">
        <v>77</v>
      </c>
      <c r="K147" s="106">
        <f t="shared" si="7"/>
        <v>518.98</v>
      </c>
      <c r="L147" s="106">
        <f t="shared" si="6"/>
        <v>51.898000000000003</v>
      </c>
      <c r="M147" s="106">
        <f t="shared" si="8"/>
        <v>570.87800000000004</v>
      </c>
    </row>
    <row r="148" spans="1:13" s="101" customFormat="1" ht="20" customHeight="1" x14ac:dyDescent="0.2">
      <c r="A148" s="126">
        <v>146</v>
      </c>
      <c r="B148" s="105" t="s">
        <v>4246</v>
      </c>
      <c r="C148" s="105" t="s">
        <v>2029</v>
      </c>
      <c r="D148" s="105" t="s">
        <v>4245</v>
      </c>
      <c r="E148" s="115">
        <v>45301</v>
      </c>
      <c r="F148" s="105" t="s">
        <v>4970</v>
      </c>
      <c r="G148" s="105" t="s">
        <v>4244</v>
      </c>
      <c r="H148" s="101" t="s">
        <v>4243</v>
      </c>
      <c r="I148" s="106">
        <v>8.0500000000000007</v>
      </c>
      <c r="J148" s="101">
        <v>253</v>
      </c>
      <c r="K148" s="106">
        <f t="shared" si="7"/>
        <v>2036.65</v>
      </c>
      <c r="L148" s="106">
        <f t="shared" si="6"/>
        <v>203.66500000000002</v>
      </c>
      <c r="M148" s="106">
        <f t="shared" si="8"/>
        <v>2240.3150000000001</v>
      </c>
    </row>
    <row r="149" spans="1:13" s="101" customFormat="1" ht="20" customHeight="1" x14ac:dyDescent="0.2">
      <c r="A149" s="126">
        <v>147</v>
      </c>
      <c r="B149" s="105" t="s">
        <v>1122</v>
      </c>
      <c r="C149" s="105" t="s">
        <v>3276</v>
      </c>
      <c r="D149" s="105" t="s">
        <v>4242</v>
      </c>
      <c r="E149" s="115">
        <v>45302</v>
      </c>
      <c r="F149" s="105" t="s">
        <v>4241</v>
      </c>
      <c r="G149" s="105" t="s">
        <v>4240</v>
      </c>
      <c r="H149" s="101" t="s">
        <v>4239</v>
      </c>
      <c r="I149" s="106">
        <v>7.58</v>
      </c>
      <c r="J149" s="101">
        <v>727</v>
      </c>
      <c r="K149" s="106">
        <f t="shared" si="7"/>
        <v>5510.66</v>
      </c>
      <c r="L149" s="106">
        <f t="shared" si="6"/>
        <v>551.06600000000003</v>
      </c>
      <c r="M149" s="106">
        <f t="shared" si="8"/>
        <v>6061.7259999999997</v>
      </c>
    </row>
    <row r="150" spans="1:13" s="101" customFormat="1" ht="20" customHeight="1" x14ac:dyDescent="0.2">
      <c r="A150" s="126">
        <v>148</v>
      </c>
      <c r="B150" s="105" t="s">
        <v>4238</v>
      </c>
      <c r="C150" s="105" t="s">
        <v>4237</v>
      </c>
      <c r="D150" s="105" t="s">
        <v>4236</v>
      </c>
      <c r="E150" s="115">
        <v>45303</v>
      </c>
      <c r="F150" s="105" t="s">
        <v>4235</v>
      </c>
      <c r="G150" s="105" t="s">
        <v>4234</v>
      </c>
      <c r="H150" s="101" t="s">
        <v>4233</v>
      </c>
      <c r="I150" s="106">
        <v>9.5299999999999994</v>
      </c>
      <c r="J150" s="101">
        <v>569</v>
      </c>
      <c r="K150" s="106">
        <f t="shared" si="7"/>
        <v>5422.57</v>
      </c>
      <c r="L150" s="106">
        <f t="shared" si="6"/>
        <v>542.25699999999995</v>
      </c>
      <c r="M150" s="106">
        <f t="shared" si="8"/>
        <v>5964.8269999999993</v>
      </c>
    </row>
    <row r="151" spans="1:13" s="101" customFormat="1" ht="20" customHeight="1" x14ac:dyDescent="0.2">
      <c r="A151" s="126">
        <v>149</v>
      </c>
      <c r="B151" s="105" t="s">
        <v>809</v>
      </c>
      <c r="C151" s="105" t="s">
        <v>3070</v>
      </c>
      <c r="D151" s="105" t="s">
        <v>4232</v>
      </c>
      <c r="E151" s="115">
        <v>45306</v>
      </c>
      <c r="F151" s="105" t="s">
        <v>4971</v>
      </c>
      <c r="G151" s="105" t="s">
        <v>4231</v>
      </c>
      <c r="H151" s="101" t="s">
        <v>4230</v>
      </c>
      <c r="I151" s="106">
        <v>8.14</v>
      </c>
      <c r="J151" s="101">
        <v>837</v>
      </c>
      <c r="K151" s="106">
        <f t="shared" si="7"/>
        <v>6813.18</v>
      </c>
      <c r="L151" s="106">
        <f t="shared" si="6"/>
        <v>681.3180000000001</v>
      </c>
      <c r="M151" s="106">
        <f t="shared" si="8"/>
        <v>7494.4980000000005</v>
      </c>
    </row>
    <row r="152" spans="1:13" s="101" customFormat="1" ht="20" customHeight="1" x14ac:dyDescent="0.2">
      <c r="A152" s="126">
        <v>150</v>
      </c>
      <c r="B152" s="105" t="s">
        <v>4229</v>
      </c>
      <c r="C152" s="105" t="s">
        <v>1132</v>
      </c>
      <c r="D152" s="105" t="s">
        <v>4228</v>
      </c>
      <c r="E152" s="115">
        <v>45307</v>
      </c>
      <c r="F152" s="105" t="s">
        <v>4227</v>
      </c>
      <c r="G152" s="105" t="s">
        <v>4226</v>
      </c>
      <c r="H152" s="101" t="s">
        <v>4225</v>
      </c>
      <c r="I152" s="106">
        <v>8.2200000000000006</v>
      </c>
      <c r="J152" s="101">
        <v>109</v>
      </c>
      <c r="K152" s="106">
        <f t="shared" si="7"/>
        <v>895.98</v>
      </c>
      <c r="L152" s="106">
        <f t="shared" si="6"/>
        <v>89.598000000000013</v>
      </c>
      <c r="M152" s="106">
        <f t="shared" si="8"/>
        <v>985.57799999999997</v>
      </c>
    </row>
    <row r="153" spans="1:13" s="101" customFormat="1" ht="20" customHeight="1" x14ac:dyDescent="0.2">
      <c r="A153" s="126">
        <v>151</v>
      </c>
      <c r="B153" s="105" t="s">
        <v>224</v>
      </c>
      <c r="C153" s="105" t="s">
        <v>4018</v>
      </c>
      <c r="D153" s="105" t="s">
        <v>4224</v>
      </c>
      <c r="E153" s="115">
        <v>45308</v>
      </c>
      <c r="F153" s="105" t="s">
        <v>4972</v>
      </c>
      <c r="G153" s="105" t="s">
        <v>4223</v>
      </c>
      <c r="H153" s="101" t="s">
        <v>4222</v>
      </c>
      <c r="I153" s="106">
        <v>6.82</v>
      </c>
      <c r="J153" s="101">
        <v>397</v>
      </c>
      <c r="K153" s="106">
        <f t="shared" si="7"/>
        <v>2707.54</v>
      </c>
      <c r="L153" s="106">
        <f t="shared" si="6"/>
        <v>270.75400000000002</v>
      </c>
      <c r="M153" s="106">
        <f t="shared" si="8"/>
        <v>2978.2939999999999</v>
      </c>
    </row>
    <row r="154" spans="1:13" s="101" customFormat="1" ht="20" customHeight="1" x14ac:dyDescent="0.2">
      <c r="A154" s="126">
        <v>152</v>
      </c>
      <c r="B154" s="105" t="s">
        <v>3150</v>
      </c>
      <c r="C154" s="105" t="s">
        <v>4221</v>
      </c>
      <c r="D154" s="105" t="s">
        <v>4220</v>
      </c>
      <c r="E154" s="115">
        <v>45309</v>
      </c>
      <c r="F154" s="105" t="s">
        <v>4973</v>
      </c>
      <c r="G154" s="105" t="s">
        <v>4219</v>
      </c>
      <c r="H154" s="101" t="s">
        <v>4218</v>
      </c>
      <c r="I154" s="106">
        <v>7</v>
      </c>
      <c r="J154" s="101">
        <v>909</v>
      </c>
      <c r="K154" s="106">
        <f t="shared" si="7"/>
        <v>6363</v>
      </c>
      <c r="L154" s="106">
        <f t="shared" si="6"/>
        <v>636.30000000000007</v>
      </c>
      <c r="M154" s="106">
        <f t="shared" si="8"/>
        <v>6999.3</v>
      </c>
    </row>
    <row r="155" spans="1:13" s="101" customFormat="1" ht="20" customHeight="1" x14ac:dyDescent="0.2">
      <c r="A155" s="126">
        <v>153</v>
      </c>
      <c r="B155" s="105" t="s">
        <v>3211</v>
      </c>
      <c r="C155" s="105" t="s">
        <v>2671</v>
      </c>
      <c r="D155" s="105" t="s">
        <v>4217</v>
      </c>
      <c r="E155" s="115">
        <v>45310</v>
      </c>
      <c r="F155" s="105" t="s">
        <v>4216</v>
      </c>
      <c r="G155" s="105" t="s">
        <v>4215</v>
      </c>
      <c r="H155" s="101" t="s">
        <v>4214</v>
      </c>
      <c r="I155" s="106">
        <v>7.09</v>
      </c>
      <c r="J155" s="101">
        <v>301</v>
      </c>
      <c r="K155" s="106">
        <f t="shared" si="7"/>
        <v>2134.09</v>
      </c>
      <c r="L155" s="106">
        <f t="shared" si="6"/>
        <v>213.40900000000002</v>
      </c>
      <c r="M155" s="106">
        <f t="shared" si="8"/>
        <v>2347.4990000000003</v>
      </c>
    </row>
    <row r="156" spans="1:13" s="101" customFormat="1" ht="20" customHeight="1" x14ac:dyDescent="0.2">
      <c r="A156" s="126">
        <v>154</v>
      </c>
      <c r="B156" s="105" t="s">
        <v>1274</v>
      </c>
      <c r="C156" s="105" t="s">
        <v>217</v>
      </c>
      <c r="D156" s="105" t="s">
        <v>4213</v>
      </c>
      <c r="E156" s="115">
        <v>45313</v>
      </c>
      <c r="F156" s="105" t="s">
        <v>4974</v>
      </c>
      <c r="G156" s="105" t="s">
        <v>4212</v>
      </c>
      <c r="H156" s="101" t="s">
        <v>4211</v>
      </c>
      <c r="I156" s="106">
        <v>9.02</v>
      </c>
      <c r="J156" s="101">
        <v>683</v>
      </c>
      <c r="K156" s="106">
        <f t="shared" si="7"/>
        <v>6160.66</v>
      </c>
      <c r="L156" s="106">
        <f t="shared" si="6"/>
        <v>616.06600000000003</v>
      </c>
      <c r="M156" s="106">
        <f t="shared" si="8"/>
        <v>6776.7259999999997</v>
      </c>
    </row>
    <row r="157" spans="1:13" s="101" customFormat="1" ht="20" customHeight="1" x14ac:dyDescent="0.2">
      <c r="A157" s="126">
        <v>155</v>
      </c>
      <c r="B157" s="105" t="s">
        <v>4210</v>
      </c>
      <c r="C157" s="105" t="s">
        <v>4209</v>
      </c>
      <c r="D157" s="105" t="s">
        <v>4208</v>
      </c>
      <c r="E157" s="115">
        <v>45314</v>
      </c>
      <c r="F157" s="105" t="s">
        <v>4975</v>
      </c>
      <c r="G157" s="105" t="s">
        <v>4207</v>
      </c>
      <c r="H157" s="101" t="s">
        <v>4206</v>
      </c>
      <c r="I157" s="106">
        <v>8.6199999999999992</v>
      </c>
      <c r="J157" s="101">
        <v>878</v>
      </c>
      <c r="K157" s="106">
        <f t="shared" si="7"/>
        <v>7568.36</v>
      </c>
      <c r="L157" s="106">
        <f t="shared" si="6"/>
        <v>756.83600000000001</v>
      </c>
      <c r="M157" s="106">
        <f t="shared" si="8"/>
        <v>8325.1959999999999</v>
      </c>
    </row>
    <row r="158" spans="1:13" s="101" customFormat="1" ht="20" customHeight="1" x14ac:dyDescent="0.2">
      <c r="A158" s="126">
        <v>156</v>
      </c>
      <c r="B158" s="105" t="s">
        <v>1814</v>
      </c>
      <c r="C158" s="105" t="s">
        <v>1970</v>
      </c>
      <c r="D158" s="105" t="s">
        <v>4205</v>
      </c>
      <c r="E158" s="115">
        <v>45315</v>
      </c>
      <c r="F158" s="105" t="s">
        <v>4204</v>
      </c>
      <c r="G158" s="105" t="s">
        <v>4203</v>
      </c>
      <c r="H158" s="101" t="s">
        <v>1977</v>
      </c>
      <c r="I158" s="106">
        <v>5.53</v>
      </c>
      <c r="J158" s="101">
        <v>744</v>
      </c>
      <c r="K158" s="106">
        <f t="shared" si="7"/>
        <v>4114.3200000000006</v>
      </c>
      <c r="L158" s="106">
        <f t="shared" si="6"/>
        <v>411.43200000000007</v>
      </c>
      <c r="M158" s="106">
        <f t="shared" si="8"/>
        <v>4525.7520000000004</v>
      </c>
    </row>
    <row r="159" spans="1:13" s="101" customFormat="1" ht="20" customHeight="1" x14ac:dyDescent="0.2">
      <c r="A159" s="126">
        <v>157</v>
      </c>
      <c r="B159" s="105" t="s">
        <v>4202</v>
      </c>
      <c r="C159" s="105" t="s">
        <v>1264</v>
      </c>
      <c r="D159" s="105" t="s">
        <v>4201</v>
      </c>
      <c r="E159" s="115">
        <v>45316</v>
      </c>
      <c r="F159" s="105" t="s">
        <v>4200</v>
      </c>
      <c r="G159" s="105" t="s">
        <v>4199</v>
      </c>
      <c r="H159" s="101" t="s">
        <v>4198</v>
      </c>
      <c r="I159" s="106">
        <v>8.1</v>
      </c>
      <c r="J159" s="101">
        <v>842</v>
      </c>
      <c r="K159" s="106">
        <f t="shared" si="7"/>
        <v>6820.2</v>
      </c>
      <c r="L159" s="106">
        <f t="shared" si="6"/>
        <v>682.02</v>
      </c>
      <c r="M159" s="106">
        <f t="shared" si="8"/>
        <v>7502.2199999999993</v>
      </c>
    </row>
    <row r="160" spans="1:13" s="101" customFormat="1" ht="20" customHeight="1" x14ac:dyDescent="0.2">
      <c r="A160" s="126">
        <v>158</v>
      </c>
      <c r="B160" s="105" t="s">
        <v>263</v>
      </c>
      <c r="C160" s="105" t="s">
        <v>4197</v>
      </c>
      <c r="D160" s="105" t="s">
        <v>4196</v>
      </c>
      <c r="E160" s="115">
        <v>45317</v>
      </c>
      <c r="F160" s="105" t="s">
        <v>4976</v>
      </c>
      <c r="G160" s="105" t="s">
        <v>4195</v>
      </c>
      <c r="H160" s="101" t="s">
        <v>4194</v>
      </c>
      <c r="I160" s="106">
        <v>7.71</v>
      </c>
      <c r="J160" s="101">
        <v>389</v>
      </c>
      <c r="K160" s="106">
        <f t="shared" si="7"/>
        <v>2999.19</v>
      </c>
      <c r="L160" s="106">
        <f t="shared" si="6"/>
        <v>299.91900000000004</v>
      </c>
      <c r="M160" s="106">
        <f t="shared" si="8"/>
        <v>3299.1089999999999</v>
      </c>
    </row>
    <row r="161" spans="1:13" s="101" customFormat="1" ht="20" customHeight="1" x14ac:dyDescent="0.2">
      <c r="A161" s="126">
        <v>159</v>
      </c>
      <c r="B161" s="105" t="s">
        <v>4193</v>
      </c>
      <c r="C161" s="105" t="s">
        <v>3304</v>
      </c>
      <c r="D161" s="105" t="s">
        <v>4192</v>
      </c>
      <c r="E161" s="115">
        <v>45320</v>
      </c>
      <c r="F161" s="105" t="s">
        <v>4191</v>
      </c>
      <c r="G161" s="105" t="s">
        <v>4190</v>
      </c>
      <c r="H161" s="101" t="s">
        <v>4189</v>
      </c>
      <c r="I161" s="106">
        <v>5.34</v>
      </c>
      <c r="J161" s="101">
        <v>230</v>
      </c>
      <c r="K161" s="106">
        <f t="shared" si="7"/>
        <v>1228.2</v>
      </c>
      <c r="L161" s="106">
        <f t="shared" si="6"/>
        <v>122.82000000000001</v>
      </c>
      <c r="M161" s="106">
        <f t="shared" si="8"/>
        <v>1351.02</v>
      </c>
    </row>
    <row r="162" spans="1:13" s="101" customFormat="1" ht="20" customHeight="1" x14ac:dyDescent="0.2">
      <c r="A162" s="126">
        <v>160</v>
      </c>
      <c r="B162" s="105" t="s">
        <v>4188</v>
      </c>
      <c r="C162" s="105" t="s">
        <v>2123</v>
      </c>
      <c r="D162" s="105" t="s">
        <v>4187</v>
      </c>
      <c r="E162" s="115">
        <v>45321</v>
      </c>
      <c r="F162" s="105" t="s">
        <v>4977</v>
      </c>
      <c r="G162" s="105" t="s">
        <v>4186</v>
      </c>
      <c r="H162" s="101" t="s">
        <v>4185</v>
      </c>
      <c r="I162" s="106">
        <v>5.67</v>
      </c>
      <c r="J162" s="101">
        <v>259</v>
      </c>
      <c r="K162" s="106">
        <f t="shared" si="7"/>
        <v>1468.53</v>
      </c>
      <c r="L162" s="106">
        <f t="shared" si="6"/>
        <v>146.85300000000001</v>
      </c>
      <c r="M162" s="106">
        <f t="shared" si="8"/>
        <v>1615.383</v>
      </c>
    </row>
    <row r="163" spans="1:13" s="101" customFormat="1" ht="20" customHeight="1" x14ac:dyDescent="0.2">
      <c r="A163" s="126">
        <v>161</v>
      </c>
      <c r="B163" s="105" t="s">
        <v>224</v>
      </c>
      <c r="C163" s="105" t="s">
        <v>447</v>
      </c>
      <c r="D163" s="105" t="s">
        <v>4184</v>
      </c>
      <c r="E163" s="115">
        <v>45322</v>
      </c>
      <c r="F163" s="105" t="s">
        <v>4978</v>
      </c>
      <c r="G163" s="105" t="s">
        <v>4183</v>
      </c>
      <c r="H163" s="101" t="s">
        <v>4182</v>
      </c>
      <c r="I163" s="106">
        <v>7.78</v>
      </c>
      <c r="J163" s="101">
        <v>142</v>
      </c>
      <c r="K163" s="106">
        <f t="shared" si="7"/>
        <v>1104.76</v>
      </c>
      <c r="L163" s="106">
        <f t="shared" si="6"/>
        <v>110.476</v>
      </c>
      <c r="M163" s="106">
        <f t="shared" si="8"/>
        <v>1215.2359999999999</v>
      </c>
    </row>
    <row r="164" spans="1:13" s="101" customFormat="1" ht="20" customHeight="1" x14ac:dyDescent="0.2">
      <c r="A164" s="126">
        <v>162</v>
      </c>
      <c r="B164" s="105" t="s">
        <v>2559</v>
      </c>
      <c r="C164" s="105" t="s">
        <v>1082</v>
      </c>
      <c r="D164" s="105" t="s">
        <v>4181</v>
      </c>
      <c r="E164" s="115">
        <v>45323</v>
      </c>
      <c r="F164" s="105" t="s">
        <v>4180</v>
      </c>
      <c r="G164" s="105" t="s">
        <v>4179</v>
      </c>
      <c r="H164" s="101" t="s">
        <v>4178</v>
      </c>
      <c r="I164" s="106">
        <v>8.4600000000000009</v>
      </c>
      <c r="J164" s="101">
        <v>563</v>
      </c>
      <c r="K164" s="106">
        <f t="shared" si="7"/>
        <v>4762.9800000000005</v>
      </c>
      <c r="L164" s="106">
        <f t="shared" si="6"/>
        <v>476.29800000000006</v>
      </c>
      <c r="M164" s="106">
        <f t="shared" si="8"/>
        <v>5239.2780000000002</v>
      </c>
    </row>
    <row r="165" spans="1:13" s="101" customFormat="1" ht="20" customHeight="1" x14ac:dyDescent="0.2">
      <c r="A165" s="126">
        <v>163</v>
      </c>
      <c r="B165" s="105" t="s">
        <v>2864</v>
      </c>
      <c r="C165" s="105" t="s">
        <v>4046</v>
      </c>
      <c r="D165" s="105" t="s">
        <v>4177</v>
      </c>
      <c r="E165" s="115">
        <v>45324</v>
      </c>
      <c r="F165" s="105" t="s">
        <v>4176</v>
      </c>
      <c r="G165" s="105" t="s">
        <v>4175</v>
      </c>
      <c r="H165" s="101" t="s">
        <v>1149</v>
      </c>
      <c r="I165" s="106">
        <v>5.53</v>
      </c>
      <c r="J165" s="101">
        <v>731</v>
      </c>
      <c r="K165" s="106">
        <f t="shared" si="7"/>
        <v>4042.4300000000003</v>
      </c>
      <c r="L165" s="106">
        <f t="shared" si="6"/>
        <v>404.24300000000005</v>
      </c>
      <c r="M165" s="106">
        <f t="shared" si="8"/>
        <v>4446.6730000000007</v>
      </c>
    </row>
    <row r="166" spans="1:13" s="101" customFormat="1" ht="20" customHeight="1" x14ac:dyDescent="0.2">
      <c r="A166" s="126">
        <v>164</v>
      </c>
      <c r="B166" s="105" t="s">
        <v>4174</v>
      </c>
      <c r="C166" s="105" t="s">
        <v>4173</v>
      </c>
      <c r="D166" s="105" t="s">
        <v>4172</v>
      </c>
      <c r="E166" s="115">
        <v>45327</v>
      </c>
      <c r="F166" s="105" t="s">
        <v>4979</v>
      </c>
      <c r="G166" s="105" t="s">
        <v>4171</v>
      </c>
      <c r="H166" s="101" t="s">
        <v>4170</v>
      </c>
      <c r="I166" s="106">
        <v>5.14</v>
      </c>
      <c r="J166" s="101">
        <v>277</v>
      </c>
      <c r="K166" s="106">
        <f t="shared" si="7"/>
        <v>1423.78</v>
      </c>
      <c r="L166" s="106">
        <f t="shared" si="6"/>
        <v>142.37800000000001</v>
      </c>
      <c r="M166" s="106">
        <f t="shared" si="8"/>
        <v>1566.1579999999999</v>
      </c>
    </row>
    <row r="167" spans="1:13" s="101" customFormat="1" ht="20" customHeight="1" x14ac:dyDescent="0.2">
      <c r="A167" s="126">
        <v>165</v>
      </c>
      <c r="B167" s="105" t="s">
        <v>4169</v>
      </c>
      <c r="C167" s="105" t="s">
        <v>1813</v>
      </c>
      <c r="D167" s="105" t="s">
        <v>4168</v>
      </c>
      <c r="E167" s="115">
        <v>45328</v>
      </c>
      <c r="F167" s="105" t="s">
        <v>4167</v>
      </c>
      <c r="G167" s="105" t="s">
        <v>4166</v>
      </c>
      <c r="H167" s="101" t="s">
        <v>4165</v>
      </c>
      <c r="I167" s="106">
        <v>8.0399999999999991</v>
      </c>
      <c r="J167" s="101">
        <v>287</v>
      </c>
      <c r="K167" s="106">
        <f t="shared" si="7"/>
        <v>2307.4799999999996</v>
      </c>
      <c r="L167" s="106">
        <f t="shared" si="6"/>
        <v>230.74799999999996</v>
      </c>
      <c r="M167" s="106">
        <f t="shared" si="8"/>
        <v>2538.2279999999996</v>
      </c>
    </row>
    <row r="168" spans="1:13" s="101" customFormat="1" ht="20" customHeight="1" x14ac:dyDescent="0.2">
      <c r="A168" s="126">
        <v>166</v>
      </c>
      <c r="B168" s="105" t="s">
        <v>4164</v>
      </c>
      <c r="C168" s="105" t="s">
        <v>252</v>
      </c>
      <c r="D168" s="105" t="s">
        <v>4163</v>
      </c>
      <c r="E168" s="115">
        <v>45329</v>
      </c>
      <c r="F168" s="105" t="s">
        <v>4162</v>
      </c>
      <c r="G168" s="105" t="s">
        <v>4161</v>
      </c>
      <c r="H168" s="101" t="s">
        <v>4160</v>
      </c>
      <c r="I168" s="106">
        <v>6.41</v>
      </c>
      <c r="J168" s="101">
        <v>269</v>
      </c>
      <c r="K168" s="106">
        <f t="shared" si="7"/>
        <v>1724.29</v>
      </c>
      <c r="L168" s="106">
        <f t="shared" si="6"/>
        <v>172.429</v>
      </c>
      <c r="M168" s="106">
        <f t="shared" si="8"/>
        <v>1896.7190000000001</v>
      </c>
    </row>
    <row r="169" spans="1:13" s="101" customFormat="1" ht="20" customHeight="1" x14ac:dyDescent="0.2">
      <c r="A169" s="126">
        <v>167</v>
      </c>
      <c r="B169" s="105" t="s">
        <v>4159</v>
      </c>
      <c r="C169" s="105" t="s">
        <v>1576</v>
      </c>
      <c r="D169" s="105" t="s">
        <v>4158</v>
      </c>
      <c r="E169" s="115">
        <v>45330</v>
      </c>
      <c r="F169" s="105" t="s">
        <v>4157</v>
      </c>
      <c r="G169" s="105" t="s">
        <v>4156</v>
      </c>
      <c r="H169" s="101" t="s">
        <v>4155</v>
      </c>
      <c r="I169" s="106">
        <v>9.2200000000000006</v>
      </c>
      <c r="J169" s="101">
        <v>481</v>
      </c>
      <c r="K169" s="106">
        <f t="shared" si="7"/>
        <v>4434.8200000000006</v>
      </c>
      <c r="L169" s="106">
        <f t="shared" si="6"/>
        <v>443.48200000000008</v>
      </c>
      <c r="M169" s="106">
        <f t="shared" si="8"/>
        <v>4878.3020000000006</v>
      </c>
    </row>
    <row r="170" spans="1:13" s="101" customFormat="1" ht="20" customHeight="1" x14ac:dyDescent="0.2">
      <c r="A170" s="126">
        <v>168</v>
      </c>
      <c r="B170" s="105" t="s">
        <v>4154</v>
      </c>
      <c r="C170" s="105" t="s">
        <v>1954</v>
      </c>
      <c r="D170" s="105" t="s">
        <v>4153</v>
      </c>
      <c r="E170" s="115">
        <v>45331</v>
      </c>
      <c r="F170" s="105" t="s">
        <v>4980</v>
      </c>
      <c r="G170" s="105" t="s">
        <v>4152</v>
      </c>
      <c r="H170" s="101" t="s">
        <v>4151</v>
      </c>
      <c r="I170" s="106">
        <v>9.15</v>
      </c>
      <c r="J170" s="101">
        <v>445</v>
      </c>
      <c r="K170" s="106">
        <f t="shared" si="7"/>
        <v>4071.75</v>
      </c>
      <c r="L170" s="106">
        <f t="shared" si="6"/>
        <v>407.17500000000001</v>
      </c>
      <c r="M170" s="106">
        <f t="shared" si="8"/>
        <v>4478.9250000000002</v>
      </c>
    </row>
    <row r="171" spans="1:13" s="101" customFormat="1" ht="20" customHeight="1" x14ac:dyDescent="0.2">
      <c r="A171" s="126">
        <v>169</v>
      </c>
      <c r="B171" s="105" t="s">
        <v>4150</v>
      </c>
      <c r="C171" s="105" t="s">
        <v>4149</v>
      </c>
      <c r="D171" s="105" t="s">
        <v>4148</v>
      </c>
      <c r="E171" s="115">
        <v>45334</v>
      </c>
      <c r="F171" s="105" t="s">
        <v>4147</v>
      </c>
      <c r="G171" s="105" t="s">
        <v>4146</v>
      </c>
      <c r="H171" s="101" t="s">
        <v>4145</v>
      </c>
      <c r="I171" s="106">
        <v>8.1199999999999992</v>
      </c>
      <c r="J171" s="101">
        <v>173</v>
      </c>
      <c r="K171" s="106">
        <f t="shared" si="7"/>
        <v>1404.7599999999998</v>
      </c>
      <c r="L171" s="106">
        <f t="shared" si="6"/>
        <v>140.47599999999997</v>
      </c>
      <c r="M171" s="106">
        <f t="shared" si="8"/>
        <v>1545.2359999999996</v>
      </c>
    </row>
    <row r="172" spans="1:13" s="101" customFormat="1" ht="20" customHeight="1" x14ac:dyDescent="0.2">
      <c r="A172" s="126">
        <v>170</v>
      </c>
      <c r="B172" s="105" t="s">
        <v>4144</v>
      </c>
      <c r="C172" s="105" t="s">
        <v>4143</v>
      </c>
      <c r="D172" s="105" t="s">
        <v>4142</v>
      </c>
      <c r="E172" s="115">
        <v>45335</v>
      </c>
      <c r="F172" s="105" t="s">
        <v>4981</v>
      </c>
      <c r="G172" s="105" t="s">
        <v>4141</v>
      </c>
      <c r="H172" s="101" t="s">
        <v>815</v>
      </c>
      <c r="I172" s="106">
        <v>6.69</v>
      </c>
      <c r="J172" s="101">
        <v>167</v>
      </c>
      <c r="K172" s="106">
        <f t="shared" si="7"/>
        <v>1117.23</v>
      </c>
      <c r="L172" s="106">
        <f t="shared" si="6"/>
        <v>111.72300000000001</v>
      </c>
      <c r="M172" s="106">
        <f t="shared" si="8"/>
        <v>1228.953</v>
      </c>
    </row>
    <row r="173" spans="1:13" s="101" customFormat="1" ht="20" customHeight="1" x14ac:dyDescent="0.2">
      <c r="A173" s="126">
        <v>171</v>
      </c>
      <c r="B173" s="105" t="s">
        <v>4140</v>
      </c>
      <c r="C173" s="105" t="s">
        <v>1399</v>
      </c>
      <c r="D173" s="105" t="s">
        <v>4139</v>
      </c>
      <c r="E173" s="115">
        <v>45336</v>
      </c>
      <c r="F173" s="105" t="s">
        <v>4138</v>
      </c>
      <c r="G173" s="105" t="s">
        <v>4137</v>
      </c>
      <c r="H173" s="101" t="s">
        <v>4136</v>
      </c>
      <c r="I173" s="106">
        <v>9.35</v>
      </c>
      <c r="J173" s="101">
        <v>679</v>
      </c>
      <c r="K173" s="106">
        <f t="shared" si="7"/>
        <v>6348.65</v>
      </c>
      <c r="L173" s="106">
        <f t="shared" si="6"/>
        <v>634.86500000000001</v>
      </c>
      <c r="M173" s="106">
        <f t="shared" si="8"/>
        <v>6983.5149999999994</v>
      </c>
    </row>
    <row r="174" spans="1:13" s="101" customFormat="1" ht="20" customHeight="1" x14ac:dyDescent="0.2">
      <c r="A174" s="126">
        <v>172</v>
      </c>
      <c r="B174" s="105" t="s">
        <v>3687</v>
      </c>
      <c r="C174" s="105" t="s">
        <v>1905</v>
      </c>
      <c r="D174" s="105" t="s">
        <v>4135</v>
      </c>
      <c r="E174" s="115">
        <v>45337</v>
      </c>
      <c r="F174" s="105" t="s">
        <v>4134</v>
      </c>
      <c r="G174" s="105" t="s">
        <v>4133</v>
      </c>
      <c r="H174" s="101" t="s">
        <v>4132</v>
      </c>
      <c r="I174" s="106">
        <v>5.75</v>
      </c>
      <c r="J174" s="101">
        <v>289</v>
      </c>
      <c r="K174" s="106">
        <f t="shared" si="7"/>
        <v>1661.75</v>
      </c>
      <c r="L174" s="106">
        <f t="shared" si="6"/>
        <v>166.17500000000001</v>
      </c>
      <c r="M174" s="106">
        <f t="shared" si="8"/>
        <v>1827.925</v>
      </c>
    </row>
    <row r="175" spans="1:13" s="101" customFormat="1" ht="20" customHeight="1" x14ac:dyDescent="0.2">
      <c r="A175" s="126">
        <v>173</v>
      </c>
      <c r="B175" s="105" t="s">
        <v>4131</v>
      </c>
      <c r="C175" s="105" t="s">
        <v>1199</v>
      </c>
      <c r="D175" s="105" t="s">
        <v>4130</v>
      </c>
      <c r="E175" s="115">
        <v>45338</v>
      </c>
      <c r="F175" s="105" t="s">
        <v>4129</v>
      </c>
      <c r="G175" s="105" t="s">
        <v>4128</v>
      </c>
      <c r="H175" s="101" t="s">
        <v>4127</v>
      </c>
      <c r="I175" s="106">
        <v>7.2</v>
      </c>
      <c r="J175" s="101">
        <v>201</v>
      </c>
      <c r="K175" s="106">
        <f t="shared" si="7"/>
        <v>1447.2</v>
      </c>
      <c r="L175" s="106">
        <f t="shared" si="6"/>
        <v>144.72</v>
      </c>
      <c r="M175" s="106">
        <f t="shared" si="8"/>
        <v>1591.92</v>
      </c>
    </row>
    <row r="176" spans="1:13" s="101" customFormat="1" ht="20" customHeight="1" x14ac:dyDescent="0.2">
      <c r="A176" s="126">
        <v>174</v>
      </c>
      <c r="B176" s="105" t="s">
        <v>3315</v>
      </c>
      <c r="C176" s="105" t="s">
        <v>1253</v>
      </c>
      <c r="D176" s="105" t="s">
        <v>4126</v>
      </c>
      <c r="E176" s="115">
        <v>45341</v>
      </c>
      <c r="F176" s="105" t="s">
        <v>3313</v>
      </c>
      <c r="G176" s="105" t="s">
        <v>4125</v>
      </c>
      <c r="H176" s="101" t="s">
        <v>4124</v>
      </c>
      <c r="I176" s="106">
        <v>9.07</v>
      </c>
      <c r="J176" s="101">
        <v>782</v>
      </c>
      <c r="K176" s="106">
        <f t="shared" si="7"/>
        <v>7092.74</v>
      </c>
      <c r="L176" s="106">
        <f t="shared" si="6"/>
        <v>709.274</v>
      </c>
      <c r="M176" s="106">
        <f t="shared" si="8"/>
        <v>7802.0140000000001</v>
      </c>
    </row>
    <row r="177" spans="1:13" s="101" customFormat="1" ht="20" customHeight="1" x14ac:dyDescent="0.2">
      <c r="A177" s="126">
        <v>175</v>
      </c>
      <c r="B177" s="105" t="s">
        <v>1541</v>
      </c>
      <c r="C177" s="105" t="s">
        <v>1247</v>
      </c>
      <c r="D177" s="105" t="s">
        <v>4123</v>
      </c>
      <c r="E177" s="115">
        <v>45342</v>
      </c>
      <c r="F177" s="105" t="s">
        <v>4982</v>
      </c>
      <c r="G177" s="105" t="s">
        <v>4122</v>
      </c>
      <c r="H177" s="101" t="s">
        <v>4121</v>
      </c>
      <c r="I177" s="106">
        <v>5.25</v>
      </c>
      <c r="J177" s="101">
        <v>886</v>
      </c>
      <c r="K177" s="106">
        <f t="shared" si="7"/>
        <v>4651.5</v>
      </c>
      <c r="L177" s="106">
        <f t="shared" si="6"/>
        <v>465.15000000000003</v>
      </c>
      <c r="M177" s="106">
        <f t="shared" si="8"/>
        <v>5116.6499999999996</v>
      </c>
    </row>
    <row r="178" spans="1:13" s="101" customFormat="1" ht="20" customHeight="1" x14ac:dyDescent="0.2">
      <c r="A178" s="126">
        <v>176</v>
      </c>
      <c r="B178" s="105" t="s">
        <v>4120</v>
      </c>
      <c r="C178" s="105" t="s">
        <v>1976</v>
      </c>
      <c r="D178" s="105" t="s">
        <v>4119</v>
      </c>
      <c r="E178" s="115">
        <v>45343</v>
      </c>
      <c r="F178" s="105" t="s">
        <v>299</v>
      </c>
      <c r="G178" s="105" t="s">
        <v>4118</v>
      </c>
      <c r="H178" s="101" t="s">
        <v>4117</v>
      </c>
      <c r="I178" s="106">
        <v>8.6300000000000008</v>
      </c>
      <c r="J178" s="101">
        <v>869</v>
      </c>
      <c r="K178" s="106">
        <f t="shared" si="7"/>
        <v>7499.47</v>
      </c>
      <c r="L178" s="106">
        <f t="shared" si="6"/>
        <v>749.94700000000012</v>
      </c>
      <c r="M178" s="106">
        <f t="shared" si="8"/>
        <v>8249.4170000000013</v>
      </c>
    </row>
    <row r="179" spans="1:13" s="101" customFormat="1" ht="20" customHeight="1" x14ac:dyDescent="0.2">
      <c r="A179" s="126">
        <v>177</v>
      </c>
      <c r="B179" s="105" t="s">
        <v>61</v>
      </c>
      <c r="C179" s="105" t="s">
        <v>2143</v>
      </c>
      <c r="D179" s="105" t="s">
        <v>4116</v>
      </c>
      <c r="E179" s="115">
        <v>45344</v>
      </c>
      <c r="F179" s="105" t="s">
        <v>4115</v>
      </c>
      <c r="G179" s="105" t="s">
        <v>4114</v>
      </c>
      <c r="H179" s="101" t="s">
        <v>4113</v>
      </c>
      <c r="I179" s="106">
        <v>6.97</v>
      </c>
      <c r="J179" s="101">
        <v>575</v>
      </c>
      <c r="K179" s="106">
        <f t="shared" si="7"/>
        <v>4007.75</v>
      </c>
      <c r="L179" s="106">
        <f t="shared" si="6"/>
        <v>400.77500000000003</v>
      </c>
      <c r="M179" s="106">
        <f t="shared" si="8"/>
        <v>4408.5249999999996</v>
      </c>
    </row>
    <row r="180" spans="1:13" s="101" customFormat="1" ht="20" customHeight="1" x14ac:dyDescent="0.2">
      <c r="A180" s="126">
        <v>178</v>
      </c>
      <c r="B180" s="105" t="s">
        <v>2795</v>
      </c>
      <c r="C180" s="105" t="s">
        <v>2660</v>
      </c>
      <c r="D180" s="105" t="s">
        <v>4112</v>
      </c>
      <c r="E180" s="115">
        <v>45345</v>
      </c>
      <c r="F180" s="105" t="s">
        <v>4111</v>
      </c>
      <c r="G180" s="105" t="s">
        <v>4110</v>
      </c>
      <c r="H180" s="101" t="s">
        <v>4109</v>
      </c>
      <c r="I180" s="106">
        <v>7.76</v>
      </c>
      <c r="J180" s="101">
        <v>278</v>
      </c>
      <c r="K180" s="106">
        <f t="shared" si="7"/>
        <v>2157.2799999999997</v>
      </c>
      <c r="L180" s="106">
        <f t="shared" si="6"/>
        <v>215.72799999999998</v>
      </c>
      <c r="M180" s="106">
        <f t="shared" si="8"/>
        <v>2373.0079999999998</v>
      </c>
    </row>
    <row r="181" spans="1:13" s="101" customFormat="1" ht="20" customHeight="1" x14ac:dyDescent="0.2">
      <c r="A181" s="126">
        <v>179</v>
      </c>
      <c r="B181" s="105" t="s">
        <v>4108</v>
      </c>
      <c r="C181" s="105" t="s">
        <v>897</v>
      </c>
      <c r="D181" s="105" t="s">
        <v>4107</v>
      </c>
      <c r="E181" s="115">
        <v>45348</v>
      </c>
      <c r="F181" s="105" t="s">
        <v>4106</v>
      </c>
      <c r="G181" s="105" t="s">
        <v>4105</v>
      </c>
      <c r="H181" s="101" t="s">
        <v>4104</v>
      </c>
      <c r="I181" s="106">
        <v>5.61</v>
      </c>
      <c r="J181" s="101">
        <v>785</v>
      </c>
      <c r="K181" s="106">
        <f t="shared" si="7"/>
        <v>4403.8500000000004</v>
      </c>
      <c r="L181" s="106">
        <f t="shared" si="6"/>
        <v>440.38500000000005</v>
      </c>
      <c r="M181" s="106">
        <f t="shared" si="8"/>
        <v>4844.2350000000006</v>
      </c>
    </row>
    <row r="182" spans="1:13" s="101" customFormat="1" ht="20" customHeight="1" x14ac:dyDescent="0.2">
      <c r="A182" s="126">
        <v>180</v>
      </c>
      <c r="B182" s="105" t="s">
        <v>565</v>
      </c>
      <c r="C182" s="105" t="s">
        <v>343</v>
      </c>
      <c r="D182" s="105" t="s">
        <v>4103</v>
      </c>
      <c r="E182" s="115">
        <v>45349</v>
      </c>
      <c r="F182" s="105" t="s">
        <v>4102</v>
      </c>
      <c r="G182" s="105" t="s">
        <v>4101</v>
      </c>
      <c r="H182" s="101" t="s">
        <v>4100</v>
      </c>
      <c r="I182" s="106">
        <v>9.99</v>
      </c>
      <c r="J182" s="101">
        <v>63</v>
      </c>
      <c r="K182" s="106">
        <f t="shared" si="7"/>
        <v>629.37</v>
      </c>
      <c r="L182" s="106">
        <f t="shared" si="6"/>
        <v>62.937000000000005</v>
      </c>
      <c r="M182" s="106">
        <f t="shared" si="8"/>
        <v>692.30700000000002</v>
      </c>
    </row>
    <row r="183" spans="1:13" s="101" customFormat="1" ht="20" customHeight="1" x14ac:dyDescent="0.2">
      <c r="A183" s="126">
        <v>181</v>
      </c>
      <c r="B183" s="105" t="s">
        <v>42</v>
      </c>
      <c r="C183" s="105" t="s">
        <v>4099</v>
      </c>
      <c r="D183" s="105" t="s">
        <v>4098</v>
      </c>
      <c r="E183" s="115">
        <v>45350</v>
      </c>
      <c r="F183" s="105" t="s">
        <v>4097</v>
      </c>
      <c r="G183" s="105" t="s">
        <v>4096</v>
      </c>
      <c r="H183" s="101" t="s">
        <v>4095</v>
      </c>
      <c r="I183" s="106">
        <v>6.96</v>
      </c>
      <c r="J183" s="101">
        <v>103</v>
      </c>
      <c r="K183" s="106">
        <f t="shared" si="7"/>
        <v>716.88</v>
      </c>
      <c r="L183" s="106">
        <f t="shared" si="6"/>
        <v>71.688000000000002</v>
      </c>
      <c r="M183" s="106">
        <f t="shared" si="8"/>
        <v>788.56799999999998</v>
      </c>
    </row>
    <row r="184" spans="1:13" s="101" customFormat="1" ht="20" customHeight="1" x14ac:dyDescent="0.2">
      <c r="A184" s="126">
        <v>182</v>
      </c>
      <c r="B184" s="105" t="s">
        <v>45</v>
      </c>
      <c r="C184" s="105" t="s">
        <v>1208</v>
      </c>
      <c r="D184" s="105" t="s">
        <v>4094</v>
      </c>
      <c r="E184" s="115">
        <v>45351</v>
      </c>
      <c r="F184" s="105" t="s">
        <v>4093</v>
      </c>
      <c r="G184" s="105" t="s">
        <v>4092</v>
      </c>
      <c r="H184" s="101" t="s">
        <v>4091</v>
      </c>
      <c r="I184" s="106">
        <v>6.45</v>
      </c>
      <c r="J184" s="101">
        <v>608</v>
      </c>
      <c r="K184" s="106">
        <f t="shared" si="7"/>
        <v>3921.6</v>
      </c>
      <c r="L184" s="106">
        <f t="shared" si="6"/>
        <v>392.16</v>
      </c>
      <c r="M184" s="106">
        <f t="shared" si="8"/>
        <v>4313.76</v>
      </c>
    </row>
    <row r="185" spans="1:13" s="101" customFormat="1" ht="20" customHeight="1" x14ac:dyDescent="0.2">
      <c r="A185" s="126">
        <v>183</v>
      </c>
      <c r="B185" s="105" t="s">
        <v>4090</v>
      </c>
      <c r="C185" s="105" t="s">
        <v>925</v>
      </c>
      <c r="D185" s="105" t="s">
        <v>4089</v>
      </c>
      <c r="E185" s="115">
        <v>45352</v>
      </c>
      <c r="F185" s="105" t="s">
        <v>4983</v>
      </c>
      <c r="G185" s="105" t="s">
        <v>4088</v>
      </c>
      <c r="H185" s="101" t="s">
        <v>893</v>
      </c>
      <c r="I185" s="106">
        <v>9.64</v>
      </c>
      <c r="J185" s="101">
        <v>653</v>
      </c>
      <c r="K185" s="106">
        <f t="shared" si="7"/>
        <v>6294.92</v>
      </c>
      <c r="L185" s="106">
        <f t="shared" si="6"/>
        <v>629.49200000000008</v>
      </c>
      <c r="M185" s="106">
        <f t="shared" si="8"/>
        <v>6924.4120000000003</v>
      </c>
    </row>
    <row r="186" spans="1:13" s="101" customFormat="1" ht="20" customHeight="1" x14ac:dyDescent="0.2">
      <c r="A186" s="126">
        <v>184</v>
      </c>
      <c r="B186" s="105" t="s">
        <v>4087</v>
      </c>
      <c r="C186" s="105" t="s">
        <v>4086</v>
      </c>
      <c r="D186" s="105" t="s">
        <v>4085</v>
      </c>
      <c r="E186" s="115">
        <v>45355</v>
      </c>
      <c r="F186" s="105" t="s">
        <v>4084</v>
      </c>
      <c r="G186" s="105" t="s">
        <v>4083</v>
      </c>
      <c r="H186" s="101" t="s">
        <v>4082</v>
      </c>
      <c r="I186" s="106">
        <v>7.64</v>
      </c>
      <c r="J186" s="101">
        <v>478</v>
      </c>
      <c r="K186" s="106">
        <f t="shared" si="7"/>
        <v>3651.92</v>
      </c>
      <c r="L186" s="106">
        <f t="shared" si="6"/>
        <v>365.19200000000001</v>
      </c>
      <c r="M186" s="106">
        <f t="shared" si="8"/>
        <v>4017.1120000000001</v>
      </c>
    </row>
    <row r="187" spans="1:13" s="101" customFormat="1" ht="20" customHeight="1" x14ac:dyDescent="0.2">
      <c r="A187" s="126">
        <v>185</v>
      </c>
      <c r="B187" s="105" t="s">
        <v>1700</v>
      </c>
      <c r="C187" s="105" t="s">
        <v>1552</v>
      </c>
      <c r="D187" s="105" t="s">
        <v>4081</v>
      </c>
      <c r="E187" s="115">
        <v>45356</v>
      </c>
      <c r="F187" s="105" t="s">
        <v>4984</v>
      </c>
      <c r="G187" s="105" t="s">
        <v>4080</v>
      </c>
      <c r="H187" s="101" t="s">
        <v>4079</v>
      </c>
      <c r="I187" s="106">
        <v>6.16</v>
      </c>
      <c r="J187" s="101">
        <v>208</v>
      </c>
      <c r="K187" s="106">
        <f t="shared" si="7"/>
        <v>1281.28</v>
      </c>
      <c r="L187" s="106">
        <f t="shared" si="6"/>
        <v>128.12800000000001</v>
      </c>
      <c r="M187" s="106">
        <f t="shared" si="8"/>
        <v>1409.4079999999999</v>
      </c>
    </row>
    <row r="188" spans="1:13" s="101" customFormat="1" ht="20" customHeight="1" x14ac:dyDescent="0.2">
      <c r="A188" s="126">
        <v>186</v>
      </c>
      <c r="B188" s="105" t="s">
        <v>3496</v>
      </c>
      <c r="C188" s="105" t="s">
        <v>1013</v>
      </c>
      <c r="D188" s="105" t="s">
        <v>4078</v>
      </c>
      <c r="E188" s="115">
        <v>45357</v>
      </c>
      <c r="F188" s="105" t="s">
        <v>4077</v>
      </c>
      <c r="G188" s="105" t="s">
        <v>4076</v>
      </c>
      <c r="H188" s="101" t="s">
        <v>4075</v>
      </c>
      <c r="I188" s="106">
        <v>8.5</v>
      </c>
      <c r="J188" s="101">
        <v>342</v>
      </c>
      <c r="K188" s="106">
        <f t="shared" si="7"/>
        <v>2907</v>
      </c>
      <c r="L188" s="106">
        <f t="shared" si="6"/>
        <v>290.7</v>
      </c>
      <c r="M188" s="106">
        <f t="shared" si="8"/>
        <v>3197.7</v>
      </c>
    </row>
    <row r="189" spans="1:13" s="101" customFormat="1" ht="20" customHeight="1" x14ac:dyDescent="0.2">
      <c r="A189" s="126">
        <v>187</v>
      </c>
      <c r="B189" s="105" t="s">
        <v>1736</v>
      </c>
      <c r="C189" s="105" t="s">
        <v>757</v>
      </c>
      <c r="D189" s="105" t="s">
        <v>4074</v>
      </c>
      <c r="E189" s="115">
        <v>45358</v>
      </c>
      <c r="F189" s="105" t="s">
        <v>4073</v>
      </c>
      <c r="G189" s="105" t="s">
        <v>4072</v>
      </c>
      <c r="H189" s="101" t="s">
        <v>4071</v>
      </c>
      <c r="I189" s="106">
        <v>8.61</v>
      </c>
      <c r="J189" s="101">
        <v>291</v>
      </c>
      <c r="K189" s="106">
        <f t="shared" si="7"/>
        <v>2505.5099999999998</v>
      </c>
      <c r="L189" s="106">
        <f t="shared" si="6"/>
        <v>250.55099999999999</v>
      </c>
      <c r="M189" s="106">
        <f t="shared" si="8"/>
        <v>2756.0609999999997</v>
      </c>
    </row>
    <row r="190" spans="1:13" s="101" customFormat="1" ht="20" customHeight="1" x14ac:dyDescent="0.2">
      <c r="A190" s="126">
        <v>188</v>
      </c>
      <c r="B190" s="105" t="s">
        <v>38</v>
      </c>
      <c r="C190" s="105" t="s">
        <v>4070</v>
      </c>
      <c r="D190" s="105" t="s">
        <v>4069</v>
      </c>
      <c r="E190" s="115">
        <v>45359</v>
      </c>
      <c r="F190" s="105" t="s">
        <v>1271</v>
      </c>
      <c r="G190" s="105" t="s">
        <v>4068</v>
      </c>
      <c r="H190" s="101" t="s">
        <v>4067</v>
      </c>
      <c r="I190" s="106">
        <v>6.89</v>
      </c>
      <c r="J190" s="101">
        <v>502</v>
      </c>
      <c r="K190" s="106">
        <f t="shared" si="7"/>
        <v>3458.7799999999997</v>
      </c>
      <c r="L190" s="106">
        <f t="shared" si="6"/>
        <v>345.87799999999999</v>
      </c>
      <c r="M190" s="106">
        <f t="shared" si="8"/>
        <v>3804.6579999999999</v>
      </c>
    </row>
    <row r="191" spans="1:13" s="101" customFormat="1" ht="20" customHeight="1" x14ac:dyDescent="0.2">
      <c r="A191" s="126">
        <v>189</v>
      </c>
      <c r="B191" s="105" t="s">
        <v>4066</v>
      </c>
      <c r="C191" s="105" t="s">
        <v>1960</v>
      </c>
      <c r="D191" s="105" t="s">
        <v>4065</v>
      </c>
      <c r="E191" s="115">
        <v>45362</v>
      </c>
      <c r="F191" s="105" t="s">
        <v>4064</v>
      </c>
      <c r="G191" s="105" t="s">
        <v>4063</v>
      </c>
      <c r="H191" s="101" t="s">
        <v>4062</v>
      </c>
      <c r="I191" s="106">
        <v>8.89</v>
      </c>
      <c r="J191" s="101">
        <v>249</v>
      </c>
      <c r="K191" s="106">
        <f t="shared" si="7"/>
        <v>2213.61</v>
      </c>
      <c r="L191" s="106">
        <f t="shared" si="6"/>
        <v>221.36100000000002</v>
      </c>
      <c r="M191" s="106">
        <f t="shared" si="8"/>
        <v>2434.971</v>
      </c>
    </row>
    <row r="192" spans="1:13" s="101" customFormat="1" ht="20" customHeight="1" x14ac:dyDescent="0.2">
      <c r="A192" s="126">
        <v>190</v>
      </c>
      <c r="B192" s="105" t="s">
        <v>2468</v>
      </c>
      <c r="C192" s="105" t="s">
        <v>2898</v>
      </c>
      <c r="D192" s="105" t="s">
        <v>4061</v>
      </c>
      <c r="E192" s="115">
        <v>45363</v>
      </c>
      <c r="F192" s="105" t="s">
        <v>4060</v>
      </c>
      <c r="G192" s="105" t="s">
        <v>4059</v>
      </c>
      <c r="H192" s="101" t="s">
        <v>4058</v>
      </c>
      <c r="I192" s="106">
        <v>7.36</v>
      </c>
      <c r="J192" s="101">
        <v>95</v>
      </c>
      <c r="K192" s="106">
        <f t="shared" si="7"/>
        <v>699.2</v>
      </c>
      <c r="L192" s="106">
        <f t="shared" si="6"/>
        <v>69.92</v>
      </c>
      <c r="M192" s="106">
        <f t="shared" si="8"/>
        <v>769.12</v>
      </c>
    </row>
    <row r="193" spans="1:13" s="101" customFormat="1" ht="20" customHeight="1" x14ac:dyDescent="0.2">
      <c r="A193" s="126">
        <v>191</v>
      </c>
      <c r="B193" s="105" t="s">
        <v>3054</v>
      </c>
      <c r="C193" s="105" t="s">
        <v>1253</v>
      </c>
      <c r="D193" s="105" t="s">
        <v>4057</v>
      </c>
      <c r="E193" s="115">
        <v>45364</v>
      </c>
      <c r="F193" s="105" t="s">
        <v>4056</v>
      </c>
      <c r="G193" s="105" t="s">
        <v>4055</v>
      </c>
      <c r="H193" s="101" t="s">
        <v>4054</v>
      </c>
      <c r="I193" s="106">
        <v>9.35</v>
      </c>
      <c r="J193" s="101">
        <v>115</v>
      </c>
      <c r="K193" s="106">
        <f t="shared" si="7"/>
        <v>1075.25</v>
      </c>
      <c r="L193" s="106">
        <f t="shared" si="6"/>
        <v>107.52500000000001</v>
      </c>
      <c r="M193" s="106">
        <f t="shared" si="8"/>
        <v>1182.7750000000001</v>
      </c>
    </row>
    <row r="194" spans="1:13" s="101" customFormat="1" ht="20" customHeight="1" x14ac:dyDescent="0.2">
      <c r="A194" s="126">
        <v>192</v>
      </c>
      <c r="B194" s="105" t="s">
        <v>37</v>
      </c>
      <c r="C194" s="105" t="s">
        <v>587</v>
      </c>
      <c r="D194" s="105" t="s">
        <v>4053</v>
      </c>
      <c r="E194" s="115">
        <v>45365</v>
      </c>
      <c r="F194" s="105" t="s">
        <v>4052</v>
      </c>
      <c r="G194" s="105" t="s">
        <v>4051</v>
      </c>
      <c r="H194" s="101" t="s">
        <v>4050</v>
      </c>
      <c r="I194" s="106">
        <v>9.41</v>
      </c>
      <c r="J194" s="101">
        <v>194</v>
      </c>
      <c r="K194" s="106">
        <f t="shared" si="7"/>
        <v>1825.54</v>
      </c>
      <c r="L194" s="106">
        <f t="shared" si="6"/>
        <v>182.554</v>
      </c>
      <c r="M194" s="106">
        <f t="shared" si="8"/>
        <v>2008.0940000000001</v>
      </c>
    </row>
    <row r="195" spans="1:13" s="101" customFormat="1" ht="20" customHeight="1" x14ac:dyDescent="0.2">
      <c r="A195" s="126">
        <v>193</v>
      </c>
      <c r="B195" s="105" t="s">
        <v>1003</v>
      </c>
      <c r="C195" s="105" t="s">
        <v>348</v>
      </c>
      <c r="D195" s="105" t="s">
        <v>4049</v>
      </c>
      <c r="E195" s="115">
        <v>45366</v>
      </c>
      <c r="F195" s="105" t="s">
        <v>4985</v>
      </c>
      <c r="G195" s="105" t="s">
        <v>4048</v>
      </c>
      <c r="H195" s="101" t="s">
        <v>4047</v>
      </c>
      <c r="I195" s="106">
        <v>5.83</v>
      </c>
      <c r="J195" s="101">
        <v>58</v>
      </c>
      <c r="K195" s="106">
        <f t="shared" si="7"/>
        <v>338.14</v>
      </c>
      <c r="L195" s="106">
        <f t="shared" ref="L195:L258" si="9">K195*Tax_Rate</f>
        <v>33.814</v>
      </c>
      <c r="M195" s="106">
        <f t="shared" si="8"/>
        <v>371.95400000000001</v>
      </c>
    </row>
    <row r="196" spans="1:13" s="101" customFormat="1" ht="20" customHeight="1" x14ac:dyDescent="0.2">
      <c r="A196" s="126">
        <v>194</v>
      </c>
      <c r="B196" s="105" t="s">
        <v>1179</v>
      </c>
      <c r="C196" s="105" t="s">
        <v>4046</v>
      </c>
      <c r="D196" s="105" t="s">
        <v>4045</v>
      </c>
      <c r="E196" s="115">
        <v>45369</v>
      </c>
      <c r="F196" s="105" t="s">
        <v>4044</v>
      </c>
      <c r="G196" s="105" t="s">
        <v>4043</v>
      </c>
      <c r="H196" s="101" t="s">
        <v>4042</v>
      </c>
      <c r="I196" s="106">
        <v>7.1</v>
      </c>
      <c r="J196" s="101">
        <v>575</v>
      </c>
      <c r="K196" s="106">
        <f t="shared" ref="K196:K259" si="10">SUM(I196*J196)</f>
        <v>4082.5</v>
      </c>
      <c r="L196" s="106">
        <f t="shared" si="9"/>
        <v>408.25</v>
      </c>
      <c r="M196" s="106">
        <f t="shared" ref="M196:M259" si="11">SUM(K196+L196)</f>
        <v>4490.75</v>
      </c>
    </row>
    <row r="197" spans="1:13" s="101" customFormat="1" ht="20" customHeight="1" x14ac:dyDescent="0.2">
      <c r="A197" s="126">
        <v>195</v>
      </c>
      <c r="B197" s="105" t="s">
        <v>1853</v>
      </c>
      <c r="C197" s="105" t="s">
        <v>4041</v>
      </c>
      <c r="D197" s="105" t="s">
        <v>4040</v>
      </c>
      <c r="E197" s="115">
        <v>45370</v>
      </c>
      <c r="F197" s="105" t="s">
        <v>4986</v>
      </c>
      <c r="G197" s="105" t="s">
        <v>4039</v>
      </c>
      <c r="H197" s="101" t="s">
        <v>4038</v>
      </c>
      <c r="I197" s="106">
        <v>6.99</v>
      </c>
      <c r="J197" s="101">
        <v>657</v>
      </c>
      <c r="K197" s="106">
        <f t="shared" si="10"/>
        <v>4592.43</v>
      </c>
      <c r="L197" s="106">
        <f t="shared" si="9"/>
        <v>459.24300000000005</v>
      </c>
      <c r="M197" s="106">
        <f t="shared" si="11"/>
        <v>5051.6730000000007</v>
      </c>
    </row>
    <row r="198" spans="1:13" s="101" customFormat="1" ht="20" customHeight="1" x14ac:dyDescent="0.2">
      <c r="A198" s="126">
        <v>196</v>
      </c>
      <c r="B198" s="105" t="s">
        <v>4037</v>
      </c>
      <c r="C198" s="105" t="s">
        <v>4036</v>
      </c>
      <c r="D198" s="105" t="s">
        <v>4035</v>
      </c>
      <c r="E198" s="115">
        <v>45371</v>
      </c>
      <c r="F198" s="105" t="s">
        <v>4034</v>
      </c>
      <c r="G198" s="105" t="s">
        <v>4033</v>
      </c>
      <c r="H198" s="101" t="s">
        <v>4032</v>
      </c>
      <c r="I198" s="106">
        <v>10</v>
      </c>
      <c r="J198" s="101">
        <v>730</v>
      </c>
      <c r="K198" s="106">
        <f t="shared" si="10"/>
        <v>7300</v>
      </c>
      <c r="L198" s="106">
        <f t="shared" si="9"/>
        <v>730</v>
      </c>
      <c r="M198" s="106">
        <f t="shared" si="11"/>
        <v>8030</v>
      </c>
    </row>
    <row r="199" spans="1:13" s="101" customFormat="1" ht="20" customHeight="1" x14ac:dyDescent="0.2">
      <c r="A199" s="126">
        <v>197</v>
      </c>
      <c r="B199" s="105" t="s">
        <v>4031</v>
      </c>
      <c r="C199" s="105" t="s">
        <v>1112</v>
      </c>
      <c r="D199" s="105" t="s">
        <v>4030</v>
      </c>
      <c r="E199" s="115">
        <v>45372</v>
      </c>
      <c r="F199" s="105" t="s">
        <v>4029</v>
      </c>
      <c r="G199" s="105" t="s">
        <v>4028</v>
      </c>
      <c r="H199" s="101" t="s">
        <v>4027</v>
      </c>
      <c r="I199" s="106">
        <v>5.79</v>
      </c>
      <c r="J199" s="101">
        <v>114</v>
      </c>
      <c r="K199" s="106">
        <f t="shared" si="10"/>
        <v>660.06000000000006</v>
      </c>
      <c r="L199" s="106">
        <f t="shared" si="9"/>
        <v>66.006000000000014</v>
      </c>
      <c r="M199" s="106">
        <f t="shared" si="11"/>
        <v>726.06600000000003</v>
      </c>
    </row>
    <row r="200" spans="1:13" s="101" customFormat="1" ht="20" customHeight="1" x14ac:dyDescent="0.2">
      <c r="A200" s="126">
        <v>198</v>
      </c>
      <c r="B200" s="105" t="s">
        <v>4026</v>
      </c>
      <c r="C200" s="105" t="s">
        <v>1378</v>
      </c>
      <c r="D200" s="105" t="s">
        <v>4025</v>
      </c>
      <c r="E200" s="115">
        <v>45373</v>
      </c>
      <c r="F200" s="105" t="s">
        <v>4987</v>
      </c>
      <c r="G200" s="105" t="s">
        <v>4024</v>
      </c>
      <c r="H200" s="101" t="s">
        <v>4023</v>
      </c>
      <c r="I200" s="106">
        <v>9.89</v>
      </c>
      <c r="J200" s="101">
        <v>176</v>
      </c>
      <c r="K200" s="106">
        <f t="shared" si="10"/>
        <v>1740.64</v>
      </c>
      <c r="L200" s="106">
        <f t="shared" si="9"/>
        <v>174.06400000000002</v>
      </c>
      <c r="M200" s="106">
        <f t="shared" si="11"/>
        <v>1914.7040000000002</v>
      </c>
    </row>
    <row r="201" spans="1:13" s="101" customFormat="1" ht="20" customHeight="1" x14ac:dyDescent="0.2">
      <c r="A201" s="126">
        <v>199</v>
      </c>
      <c r="B201" s="105" t="s">
        <v>281</v>
      </c>
      <c r="C201" s="105" t="s">
        <v>3331</v>
      </c>
      <c r="D201" s="105" t="s">
        <v>4022</v>
      </c>
      <c r="E201" s="115">
        <v>45376</v>
      </c>
      <c r="F201" s="105" t="s">
        <v>4988</v>
      </c>
      <c r="G201" s="105" t="s">
        <v>4021</v>
      </c>
      <c r="H201" s="101" t="s">
        <v>4020</v>
      </c>
      <c r="I201" s="106">
        <v>6.11</v>
      </c>
      <c r="J201" s="101">
        <v>330</v>
      </c>
      <c r="K201" s="106">
        <f t="shared" si="10"/>
        <v>2016.3000000000002</v>
      </c>
      <c r="L201" s="106">
        <f t="shared" si="9"/>
        <v>201.63000000000002</v>
      </c>
      <c r="M201" s="106">
        <f t="shared" si="11"/>
        <v>2217.9300000000003</v>
      </c>
    </row>
    <row r="202" spans="1:13" s="101" customFormat="1" ht="20" customHeight="1" x14ac:dyDescent="0.2">
      <c r="A202" s="126">
        <v>200</v>
      </c>
      <c r="B202" s="105" t="s">
        <v>4019</v>
      </c>
      <c r="C202" s="105" t="s">
        <v>4018</v>
      </c>
      <c r="D202" s="105" t="s">
        <v>4017</v>
      </c>
      <c r="E202" s="115">
        <v>45377</v>
      </c>
      <c r="F202" s="105" t="s">
        <v>2499</v>
      </c>
      <c r="G202" s="105" t="s">
        <v>4016</v>
      </c>
      <c r="H202" s="101" t="s">
        <v>1882</v>
      </c>
      <c r="I202" s="106">
        <v>8.6999999999999993</v>
      </c>
      <c r="J202" s="101">
        <v>318</v>
      </c>
      <c r="K202" s="106">
        <f t="shared" si="10"/>
        <v>2766.6</v>
      </c>
      <c r="L202" s="106">
        <f t="shared" si="9"/>
        <v>276.66000000000003</v>
      </c>
      <c r="M202" s="106">
        <f t="shared" si="11"/>
        <v>3043.2599999999998</v>
      </c>
    </row>
    <row r="203" spans="1:13" s="101" customFormat="1" ht="20" customHeight="1" x14ac:dyDescent="0.2">
      <c r="A203" s="126">
        <v>201</v>
      </c>
      <c r="B203" s="105" t="s">
        <v>2976</v>
      </c>
      <c r="C203" s="105" t="s">
        <v>3474</v>
      </c>
      <c r="D203" s="105" t="s">
        <v>4015</v>
      </c>
      <c r="E203" s="115">
        <v>45378</v>
      </c>
      <c r="F203" s="105" t="s">
        <v>4014</v>
      </c>
      <c r="G203" s="105" t="s">
        <v>4013</v>
      </c>
      <c r="H203" s="101" t="s">
        <v>4012</v>
      </c>
      <c r="I203" s="106">
        <v>9.93</v>
      </c>
      <c r="J203" s="101">
        <v>822</v>
      </c>
      <c r="K203" s="106">
        <f t="shared" si="10"/>
        <v>8162.46</v>
      </c>
      <c r="L203" s="106">
        <f t="shared" si="9"/>
        <v>816.24600000000009</v>
      </c>
      <c r="M203" s="106">
        <f t="shared" si="11"/>
        <v>8978.7060000000001</v>
      </c>
    </row>
    <row r="204" spans="1:13" s="101" customFormat="1" ht="20" customHeight="1" x14ac:dyDescent="0.2">
      <c r="A204" s="126">
        <v>202</v>
      </c>
      <c r="B204" s="105" t="s">
        <v>1213</v>
      </c>
      <c r="C204" s="105" t="s">
        <v>4011</v>
      </c>
      <c r="D204" s="105" t="s">
        <v>4010</v>
      </c>
      <c r="E204" s="115">
        <v>45379</v>
      </c>
      <c r="F204" s="105" t="s">
        <v>4989</v>
      </c>
      <c r="G204" s="105" t="s">
        <v>4009</v>
      </c>
      <c r="H204" s="101" t="s">
        <v>4008</v>
      </c>
      <c r="I204" s="106">
        <v>6.31</v>
      </c>
      <c r="J204" s="101">
        <v>140</v>
      </c>
      <c r="K204" s="106">
        <f t="shared" si="10"/>
        <v>883.4</v>
      </c>
      <c r="L204" s="106">
        <f t="shared" si="9"/>
        <v>88.34</v>
      </c>
      <c r="M204" s="106">
        <f t="shared" si="11"/>
        <v>971.74</v>
      </c>
    </row>
    <row r="205" spans="1:13" s="101" customFormat="1" ht="20" customHeight="1" x14ac:dyDescent="0.2">
      <c r="A205" s="126">
        <v>203</v>
      </c>
      <c r="B205" s="105" t="s">
        <v>384</v>
      </c>
      <c r="C205" s="105" t="s">
        <v>2224</v>
      </c>
      <c r="D205" s="105" t="s">
        <v>4007</v>
      </c>
      <c r="E205" s="115">
        <v>45380</v>
      </c>
      <c r="F205" s="105" t="s">
        <v>4006</v>
      </c>
      <c r="G205" s="105" t="s">
        <v>4005</v>
      </c>
      <c r="H205" s="101" t="s">
        <v>4004</v>
      </c>
      <c r="I205" s="106">
        <v>6.61</v>
      </c>
      <c r="J205" s="101">
        <v>954</v>
      </c>
      <c r="K205" s="106">
        <f t="shared" si="10"/>
        <v>6305.9400000000005</v>
      </c>
      <c r="L205" s="106">
        <f t="shared" si="9"/>
        <v>630.59400000000005</v>
      </c>
      <c r="M205" s="106">
        <f t="shared" si="11"/>
        <v>6936.5340000000006</v>
      </c>
    </row>
    <row r="206" spans="1:13" s="101" customFormat="1" ht="20" customHeight="1" x14ac:dyDescent="0.2">
      <c r="A206" s="126">
        <v>204</v>
      </c>
      <c r="B206" s="105" t="s">
        <v>2419</v>
      </c>
      <c r="C206" s="105" t="s">
        <v>252</v>
      </c>
      <c r="D206" s="105" t="s">
        <v>4003</v>
      </c>
      <c r="E206" s="115">
        <v>45383</v>
      </c>
      <c r="F206" s="105" t="s">
        <v>2841</v>
      </c>
      <c r="G206" s="105" t="s">
        <v>4002</v>
      </c>
      <c r="H206" s="101" t="s">
        <v>4001</v>
      </c>
      <c r="I206" s="106">
        <v>7.88</v>
      </c>
      <c r="J206" s="101">
        <v>330</v>
      </c>
      <c r="K206" s="106">
        <f t="shared" si="10"/>
        <v>2600.4</v>
      </c>
      <c r="L206" s="106">
        <f t="shared" si="9"/>
        <v>260.04000000000002</v>
      </c>
      <c r="M206" s="106">
        <f t="shared" si="11"/>
        <v>2860.44</v>
      </c>
    </row>
    <row r="207" spans="1:13" s="101" customFormat="1" ht="20" customHeight="1" x14ac:dyDescent="0.2">
      <c r="A207" s="126">
        <v>205</v>
      </c>
      <c r="B207" s="105" t="s">
        <v>181</v>
      </c>
      <c r="C207" s="105" t="s">
        <v>879</v>
      </c>
      <c r="D207" s="105" t="s">
        <v>4000</v>
      </c>
      <c r="E207" s="115">
        <v>45384</v>
      </c>
      <c r="F207" s="105" t="s">
        <v>3999</v>
      </c>
      <c r="G207" s="105" t="s">
        <v>3998</v>
      </c>
      <c r="H207" s="101" t="s">
        <v>3997</v>
      </c>
      <c r="I207" s="106">
        <v>8.8000000000000007</v>
      </c>
      <c r="J207" s="101">
        <v>631</v>
      </c>
      <c r="K207" s="106">
        <f t="shared" si="10"/>
        <v>5552.8</v>
      </c>
      <c r="L207" s="106">
        <f t="shared" si="9"/>
        <v>555.28000000000009</v>
      </c>
      <c r="M207" s="106">
        <f t="shared" si="11"/>
        <v>6108.08</v>
      </c>
    </row>
    <row r="208" spans="1:13" s="101" customFormat="1" ht="20" customHeight="1" x14ac:dyDescent="0.2">
      <c r="A208" s="126">
        <v>206</v>
      </c>
      <c r="B208" s="105" t="s">
        <v>3217</v>
      </c>
      <c r="C208" s="105" t="s">
        <v>2731</v>
      </c>
      <c r="D208" s="105" t="s">
        <v>3996</v>
      </c>
      <c r="E208" s="115">
        <v>45385</v>
      </c>
      <c r="F208" s="105" t="s">
        <v>3995</v>
      </c>
      <c r="G208" s="105" t="s">
        <v>3994</v>
      </c>
      <c r="H208" s="101" t="s">
        <v>3993</v>
      </c>
      <c r="I208" s="106">
        <v>8.0299999999999994</v>
      </c>
      <c r="J208" s="101">
        <v>739</v>
      </c>
      <c r="K208" s="106">
        <f t="shared" si="10"/>
        <v>5934.1699999999992</v>
      </c>
      <c r="L208" s="106">
        <f t="shared" si="9"/>
        <v>593.41699999999992</v>
      </c>
      <c r="M208" s="106">
        <f t="shared" si="11"/>
        <v>6527.5869999999995</v>
      </c>
    </row>
    <row r="209" spans="1:13" s="101" customFormat="1" ht="20" customHeight="1" x14ac:dyDescent="0.2">
      <c r="A209" s="126">
        <v>207</v>
      </c>
      <c r="B209" s="105" t="s">
        <v>998</v>
      </c>
      <c r="C209" s="105" t="s">
        <v>1018</v>
      </c>
      <c r="D209" s="105" t="s">
        <v>3992</v>
      </c>
      <c r="E209" s="115">
        <v>45386</v>
      </c>
      <c r="F209" s="105" t="s">
        <v>3991</v>
      </c>
      <c r="G209" s="105" t="s">
        <v>3990</v>
      </c>
      <c r="H209" s="101" t="s">
        <v>3989</v>
      </c>
      <c r="I209" s="106">
        <v>6.43</v>
      </c>
      <c r="J209" s="101">
        <v>858</v>
      </c>
      <c r="K209" s="106">
        <f t="shared" si="10"/>
        <v>5516.94</v>
      </c>
      <c r="L209" s="106">
        <f t="shared" si="9"/>
        <v>551.69399999999996</v>
      </c>
      <c r="M209" s="106">
        <f t="shared" si="11"/>
        <v>6068.634</v>
      </c>
    </row>
    <row r="210" spans="1:13" s="101" customFormat="1" ht="20" customHeight="1" x14ac:dyDescent="0.2">
      <c r="A210" s="126">
        <v>208</v>
      </c>
      <c r="B210" s="105" t="s">
        <v>1494</v>
      </c>
      <c r="C210" s="105" t="s">
        <v>2952</v>
      </c>
      <c r="D210" s="105" t="s">
        <v>3988</v>
      </c>
      <c r="E210" s="115">
        <v>45387</v>
      </c>
      <c r="F210" s="105" t="s">
        <v>4990</v>
      </c>
      <c r="G210" s="105" t="s">
        <v>3987</v>
      </c>
      <c r="H210" s="101" t="s">
        <v>3986</v>
      </c>
      <c r="I210" s="106">
        <v>8.5500000000000007</v>
      </c>
      <c r="J210" s="101">
        <v>458</v>
      </c>
      <c r="K210" s="106">
        <f t="shared" si="10"/>
        <v>3915.9000000000005</v>
      </c>
      <c r="L210" s="106">
        <f t="shared" si="9"/>
        <v>391.59000000000009</v>
      </c>
      <c r="M210" s="106">
        <f t="shared" si="11"/>
        <v>4307.4900000000007</v>
      </c>
    </row>
    <row r="211" spans="1:13" s="101" customFormat="1" ht="20" customHeight="1" x14ac:dyDescent="0.2">
      <c r="A211" s="126">
        <v>209</v>
      </c>
      <c r="B211" s="105" t="s">
        <v>2199</v>
      </c>
      <c r="C211" s="105" t="s">
        <v>3382</v>
      </c>
      <c r="D211" s="105" t="s">
        <v>3985</v>
      </c>
      <c r="E211" s="115">
        <v>45390</v>
      </c>
      <c r="F211" s="105" t="s">
        <v>4991</v>
      </c>
      <c r="G211" s="105" t="s">
        <v>3984</v>
      </c>
      <c r="H211" s="101" t="s">
        <v>3983</v>
      </c>
      <c r="I211" s="106">
        <v>5.7</v>
      </c>
      <c r="J211" s="101">
        <v>708</v>
      </c>
      <c r="K211" s="106">
        <f t="shared" si="10"/>
        <v>4035.6</v>
      </c>
      <c r="L211" s="106">
        <f t="shared" si="9"/>
        <v>403.56</v>
      </c>
      <c r="M211" s="106">
        <f t="shared" si="11"/>
        <v>4439.16</v>
      </c>
    </row>
    <row r="212" spans="1:13" s="101" customFormat="1" ht="20" customHeight="1" x14ac:dyDescent="0.2">
      <c r="A212" s="126">
        <v>210</v>
      </c>
      <c r="B212" s="105" t="s">
        <v>3982</v>
      </c>
      <c r="C212" s="105" t="s">
        <v>1445</v>
      </c>
      <c r="D212" s="105" t="s">
        <v>3981</v>
      </c>
      <c r="E212" s="115">
        <v>45391</v>
      </c>
      <c r="F212" s="105" t="s">
        <v>3980</v>
      </c>
      <c r="G212" s="105" t="s">
        <v>3979</v>
      </c>
      <c r="H212" s="101" t="s">
        <v>3978</v>
      </c>
      <c r="I212" s="106">
        <v>5.4</v>
      </c>
      <c r="J212" s="101">
        <v>271</v>
      </c>
      <c r="K212" s="106">
        <f t="shared" si="10"/>
        <v>1463.4</v>
      </c>
      <c r="L212" s="106">
        <f t="shared" si="9"/>
        <v>146.34</v>
      </c>
      <c r="M212" s="106">
        <f t="shared" si="11"/>
        <v>1609.74</v>
      </c>
    </row>
    <row r="213" spans="1:13" s="101" customFormat="1" ht="20" customHeight="1" x14ac:dyDescent="0.2">
      <c r="A213" s="126">
        <v>211</v>
      </c>
      <c r="B213" s="105" t="s">
        <v>1929</v>
      </c>
      <c r="C213" s="105" t="s">
        <v>2300</v>
      </c>
      <c r="D213" s="105" t="s">
        <v>3977</v>
      </c>
      <c r="E213" s="115">
        <v>45392</v>
      </c>
      <c r="F213" s="105" t="s">
        <v>3976</v>
      </c>
      <c r="G213" s="105" t="s">
        <v>3975</v>
      </c>
      <c r="H213" s="101" t="s">
        <v>3974</v>
      </c>
      <c r="I213" s="106">
        <v>5.74</v>
      </c>
      <c r="J213" s="101">
        <v>73</v>
      </c>
      <c r="K213" s="106">
        <f t="shared" si="10"/>
        <v>419.02000000000004</v>
      </c>
      <c r="L213" s="106">
        <f t="shared" si="9"/>
        <v>41.902000000000008</v>
      </c>
      <c r="M213" s="106">
        <f t="shared" si="11"/>
        <v>460.92200000000003</v>
      </c>
    </row>
    <row r="214" spans="1:13" s="101" customFormat="1" ht="20" customHeight="1" x14ac:dyDescent="0.2">
      <c r="A214" s="126">
        <v>212</v>
      </c>
      <c r="B214" s="105" t="s">
        <v>2459</v>
      </c>
      <c r="C214" s="105" t="s">
        <v>997</v>
      </c>
      <c r="D214" s="105" t="s">
        <v>3973</v>
      </c>
      <c r="E214" s="115">
        <v>45393</v>
      </c>
      <c r="F214" s="105" t="s">
        <v>4992</v>
      </c>
      <c r="G214" s="105" t="s">
        <v>3972</v>
      </c>
      <c r="H214" s="101" t="s">
        <v>420</v>
      </c>
      <c r="I214" s="106">
        <v>5.57</v>
      </c>
      <c r="J214" s="101">
        <v>793</v>
      </c>
      <c r="K214" s="106">
        <f t="shared" si="10"/>
        <v>4417.01</v>
      </c>
      <c r="L214" s="106">
        <f t="shared" si="9"/>
        <v>441.70100000000002</v>
      </c>
      <c r="M214" s="106">
        <f t="shared" si="11"/>
        <v>4858.7110000000002</v>
      </c>
    </row>
    <row r="215" spans="1:13" s="101" customFormat="1" ht="20" customHeight="1" x14ac:dyDescent="0.2">
      <c r="A215" s="126">
        <v>213</v>
      </c>
      <c r="B215" s="105" t="s">
        <v>2253</v>
      </c>
      <c r="C215" s="105" t="s">
        <v>200</v>
      </c>
      <c r="D215" s="105" t="s">
        <v>3971</v>
      </c>
      <c r="E215" s="115">
        <v>45394</v>
      </c>
      <c r="F215" s="105" t="s">
        <v>3970</v>
      </c>
      <c r="G215" s="105" t="s">
        <v>3969</v>
      </c>
      <c r="H215" s="101" t="s">
        <v>3606</v>
      </c>
      <c r="I215" s="106">
        <v>8.91</v>
      </c>
      <c r="J215" s="101">
        <v>860</v>
      </c>
      <c r="K215" s="106">
        <f t="shared" si="10"/>
        <v>7662.6</v>
      </c>
      <c r="L215" s="106">
        <f t="shared" si="9"/>
        <v>766.2600000000001</v>
      </c>
      <c r="M215" s="106">
        <f t="shared" si="11"/>
        <v>8428.86</v>
      </c>
    </row>
    <row r="216" spans="1:13" s="101" customFormat="1" ht="20" customHeight="1" x14ac:dyDescent="0.2">
      <c r="A216" s="126">
        <v>214</v>
      </c>
      <c r="B216" s="105" t="s">
        <v>3968</v>
      </c>
      <c r="C216" s="105" t="s">
        <v>3967</v>
      </c>
      <c r="D216" s="105" t="s">
        <v>3966</v>
      </c>
      <c r="E216" s="115">
        <v>45397</v>
      </c>
      <c r="F216" s="105" t="s">
        <v>3965</v>
      </c>
      <c r="G216" s="105" t="s">
        <v>3964</v>
      </c>
      <c r="H216" s="101" t="s">
        <v>3963</v>
      </c>
      <c r="I216" s="106">
        <v>6.16</v>
      </c>
      <c r="J216" s="101">
        <v>483</v>
      </c>
      <c r="K216" s="106">
        <f t="shared" si="10"/>
        <v>2975.28</v>
      </c>
      <c r="L216" s="106">
        <f t="shared" si="9"/>
        <v>297.52800000000002</v>
      </c>
      <c r="M216" s="106">
        <f t="shared" si="11"/>
        <v>3272.808</v>
      </c>
    </row>
    <row r="217" spans="1:13" s="101" customFormat="1" ht="20" customHeight="1" x14ac:dyDescent="0.2">
      <c r="A217" s="126">
        <v>215</v>
      </c>
      <c r="B217" s="105" t="s">
        <v>898</v>
      </c>
      <c r="C217" s="105" t="s">
        <v>576</v>
      </c>
      <c r="D217" s="105" t="s">
        <v>3962</v>
      </c>
      <c r="E217" s="115">
        <v>45398</v>
      </c>
      <c r="F217" s="105" t="s">
        <v>4993</v>
      </c>
      <c r="G217" s="105" t="s">
        <v>3961</v>
      </c>
      <c r="H217" s="101" t="s">
        <v>3960</v>
      </c>
      <c r="I217" s="106">
        <v>9.5500000000000007</v>
      </c>
      <c r="J217" s="101">
        <v>583</v>
      </c>
      <c r="K217" s="106">
        <f t="shared" si="10"/>
        <v>5567.6500000000005</v>
      </c>
      <c r="L217" s="106">
        <f t="shared" si="9"/>
        <v>556.7650000000001</v>
      </c>
      <c r="M217" s="106">
        <f t="shared" si="11"/>
        <v>6124.4150000000009</v>
      </c>
    </row>
    <row r="218" spans="1:13" s="101" customFormat="1" ht="20" customHeight="1" x14ac:dyDescent="0.2">
      <c r="A218" s="126">
        <v>216</v>
      </c>
      <c r="B218" s="105" t="s">
        <v>3959</v>
      </c>
      <c r="C218" s="105" t="s">
        <v>319</v>
      </c>
      <c r="D218" s="105" t="s">
        <v>3958</v>
      </c>
      <c r="E218" s="115">
        <v>45399</v>
      </c>
      <c r="F218" s="105" t="s">
        <v>3957</v>
      </c>
      <c r="G218" s="105" t="s">
        <v>3956</v>
      </c>
      <c r="H218" s="101" t="s">
        <v>3955</v>
      </c>
      <c r="I218" s="106">
        <v>5.35</v>
      </c>
      <c r="J218" s="101">
        <v>258</v>
      </c>
      <c r="K218" s="106">
        <f t="shared" si="10"/>
        <v>1380.3</v>
      </c>
      <c r="L218" s="106">
        <f t="shared" si="9"/>
        <v>138.03</v>
      </c>
      <c r="M218" s="106">
        <f t="shared" si="11"/>
        <v>1518.33</v>
      </c>
    </row>
    <row r="219" spans="1:13" s="101" customFormat="1" ht="20" customHeight="1" x14ac:dyDescent="0.2">
      <c r="A219" s="126">
        <v>217</v>
      </c>
      <c r="B219" s="105" t="s">
        <v>3954</v>
      </c>
      <c r="C219" s="105" t="s">
        <v>3953</v>
      </c>
      <c r="D219" s="105" t="s">
        <v>3952</v>
      </c>
      <c r="E219" s="115">
        <v>45400</v>
      </c>
      <c r="F219" s="105" t="s">
        <v>4994</v>
      </c>
      <c r="G219" s="105" t="s">
        <v>3951</v>
      </c>
      <c r="H219" s="101" t="s">
        <v>3950</v>
      </c>
      <c r="I219" s="106">
        <v>8.3000000000000007</v>
      </c>
      <c r="J219" s="101">
        <v>835</v>
      </c>
      <c r="K219" s="106">
        <f t="shared" si="10"/>
        <v>6930.5000000000009</v>
      </c>
      <c r="L219" s="106">
        <f t="shared" si="9"/>
        <v>693.05000000000018</v>
      </c>
      <c r="M219" s="106">
        <f t="shared" si="11"/>
        <v>7623.5500000000011</v>
      </c>
    </row>
    <row r="220" spans="1:13" s="101" customFormat="1" ht="20" customHeight="1" x14ac:dyDescent="0.2">
      <c r="A220" s="126">
        <v>218</v>
      </c>
      <c r="B220" s="105" t="s">
        <v>1461</v>
      </c>
      <c r="C220" s="105" t="s">
        <v>1127</v>
      </c>
      <c r="D220" s="105" t="s">
        <v>3949</v>
      </c>
      <c r="E220" s="115">
        <v>45401</v>
      </c>
      <c r="F220" s="105" t="s">
        <v>3948</v>
      </c>
      <c r="G220" s="105" t="s">
        <v>3947</v>
      </c>
      <c r="H220" s="101" t="s">
        <v>3946</v>
      </c>
      <c r="I220" s="106">
        <v>8.06</v>
      </c>
      <c r="J220" s="101">
        <v>748</v>
      </c>
      <c r="K220" s="106">
        <f t="shared" si="10"/>
        <v>6028.88</v>
      </c>
      <c r="L220" s="106">
        <f t="shared" si="9"/>
        <v>602.88800000000003</v>
      </c>
      <c r="M220" s="106">
        <f t="shared" si="11"/>
        <v>6631.768</v>
      </c>
    </row>
    <row r="221" spans="1:13" s="101" customFormat="1" ht="20" customHeight="1" x14ac:dyDescent="0.2">
      <c r="A221" s="126">
        <v>219</v>
      </c>
      <c r="B221" s="105" t="s">
        <v>1784</v>
      </c>
      <c r="C221" s="105" t="s">
        <v>3891</v>
      </c>
      <c r="D221" s="105" t="s">
        <v>3945</v>
      </c>
      <c r="E221" s="115">
        <v>45404</v>
      </c>
      <c r="F221" s="105" t="s">
        <v>3944</v>
      </c>
      <c r="G221" s="105" t="s">
        <v>3943</v>
      </c>
      <c r="H221" s="101" t="s">
        <v>3942</v>
      </c>
      <c r="I221" s="106">
        <v>9.07</v>
      </c>
      <c r="J221" s="101">
        <v>218</v>
      </c>
      <c r="K221" s="106">
        <f t="shared" si="10"/>
        <v>1977.26</v>
      </c>
      <c r="L221" s="106">
        <f t="shared" si="9"/>
        <v>197.726</v>
      </c>
      <c r="M221" s="106">
        <f t="shared" si="11"/>
        <v>2174.9859999999999</v>
      </c>
    </row>
    <row r="222" spans="1:13" s="101" customFormat="1" ht="20" customHeight="1" x14ac:dyDescent="0.2">
      <c r="A222" s="126">
        <v>220</v>
      </c>
      <c r="B222" s="105" t="s">
        <v>3054</v>
      </c>
      <c r="C222" s="105" t="s">
        <v>64</v>
      </c>
      <c r="D222" s="105" t="s">
        <v>3941</v>
      </c>
      <c r="E222" s="115">
        <v>45405</v>
      </c>
      <c r="F222" s="105" t="s">
        <v>3940</v>
      </c>
      <c r="G222" s="105" t="s">
        <v>3939</v>
      </c>
      <c r="H222" s="101" t="s">
        <v>2981</v>
      </c>
      <c r="I222" s="106">
        <v>6.37</v>
      </c>
      <c r="J222" s="101">
        <v>33</v>
      </c>
      <c r="K222" s="106">
        <f t="shared" si="10"/>
        <v>210.21</v>
      </c>
      <c r="L222" s="106">
        <f t="shared" si="9"/>
        <v>21.021000000000001</v>
      </c>
      <c r="M222" s="106">
        <f t="shared" si="11"/>
        <v>231.23099999999999</v>
      </c>
    </row>
    <row r="223" spans="1:13" s="101" customFormat="1" ht="20" customHeight="1" x14ac:dyDescent="0.2">
      <c r="A223" s="126">
        <v>221</v>
      </c>
      <c r="B223" s="105" t="s">
        <v>3938</v>
      </c>
      <c r="C223" s="105" t="s">
        <v>7</v>
      </c>
      <c r="D223" s="105" t="s">
        <v>3937</v>
      </c>
      <c r="E223" s="115">
        <v>45406</v>
      </c>
      <c r="F223" s="105" t="s">
        <v>3936</v>
      </c>
      <c r="G223" s="105" t="s">
        <v>3935</v>
      </c>
      <c r="H223" s="101" t="s">
        <v>3934</v>
      </c>
      <c r="I223" s="106">
        <v>9.98</v>
      </c>
      <c r="J223" s="101">
        <v>585</v>
      </c>
      <c r="K223" s="106">
        <f t="shared" si="10"/>
        <v>5838.3</v>
      </c>
      <c r="L223" s="106">
        <f t="shared" si="9"/>
        <v>583.83000000000004</v>
      </c>
      <c r="M223" s="106">
        <f t="shared" si="11"/>
        <v>6422.13</v>
      </c>
    </row>
    <row r="224" spans="1:13" s="101" customFormat="1" ht="20" customHeight="1" x14ac:dyDescent="0.2">
      <c r="A224" s="126">
        <v>222</v>
      </c>
      <c r="B224" s="105" t="s">
        <v>2785</v>
      </c>
      <c r="C224" s="105" t="s">
        <v>714</v>
      </c>
      <c r="D224" s="105" t="s">
        <v>3933</v>
      </c>
      <c r="E224" s="115">
        <v>45407</v>
      </c>
      <c r="F224" s="105" t="s">
        <v>4995</v>
      </c>
      <c r="G224" s="105" t="s">
        <v>3932</v>
      </c>
      <c r="H224" s="101" t="s">
        <v>3931</v>
      </c>
      <c r="I224" s="106">
        <v>6.55</v>
      </c>
      <c r="J224" s="101">
        <v>719</v>
      </c>
      <c r="K224" s="106">
        <f t="shared" si="10"/>
        <v>4709.45</v>
      </c>
      <c r="L224" s="106">
        <f t="shared" si="9"/>
        <v>470.94499999999999</v>
      </c>
      <c r="M224" s="106">
        <f t="shared" si="11"/>
        <v>5180.3949999999995</v>
      </c>
    </row>
    <row r="225" spans="1:13" s="101" customFormat="1" ht="20" customHeight="1" x14ac:dyDescent="0.2">
      <c r="A225" s="126">
        <v>223</v>
      </c>
      <c r="B225" s="105" t="s">
        <v>29</v>
      </c>
      <c r="C225" s="105" t="s">
        <v>2639</v>
      </c>
      <c r="D225" s="105" t="s">
        <v>3930</v>
      </c>
      <c r="E225" s="115">
        <v>45408</v>
      </c>
      <c r="F225" s="105" t="s">
        <v>4996</v>
      </c>
      <c r="G225" s="105" t="s">
        <v>3929</v>
      </c>
      <c r="H225" s="101" t="s">
        <v>3928</v>
      </c>
      <c r="I225" s="106">
        <v>8.32</v>
      </c>
      <c r="J225" s="101">
        <v>330</v>
      </c>
      <c r="K225" s="106">
        <f t="shared" si="10"/>
        <v>2745.6</v>
      </c>
      <c r="L225" s="106">
        <f t="shared" si="9"/>
        <v>274.56</v>
      </c>
      <c r="M225" s="106">
        <f t="shared" si="11"/>
        <v>3020.16</v>
      </c>
    </row>
    <row r="226" spans="1:13" s="101" customFormat="1" ht="20" customHeight="1" x14ac:dyDescent="0.2">
      <c r="A226" s="126">
        <v>224</v>
      </c>
      <c r="B226" s="105" t="s">
        <v>1148</v>
      </c>
      <c r="C226" s="105" t="s">
        <v>331</v>
      </c>
      <c r="D226" s="105" t="s">
        <v>3927</v>
      </c>
      <c r="E226" s="115">
        <v>45411</v>
      </c>
      <c r="F226" s="105" t="s">
        <v>3926</v>
      </c>
      <c r="G226" s="105" t="s">
        <v>3925</v>
      </c>
      <c r="H226" s="101" t="s">
        <v>3924</v>
      </c>
      <c r="I226" s="106">
        <v>5.28</v>
      </c>
      <c r="J226" s="101">
        <v>728</v>
      </c>
      <c r="K226" s="106">
        <f t="shared" si="10"/>
        <v>3843.84</v>
      </c>
      <c r="L226" s="106">
        <f t="shared" si="9"/>
        <v>384.38400000000001</v>
      </c>
      <c r="M226" s="106">
        <f t="shared" si="11"/>
        <v>4228.2240000000002</v>
      </c>
    </row>
    <row r="227" spans="1:13" s="101" customFormat="1" ht="20" customHeight="1" x14ac:dyDescent="0.2">
      <c r="A227" s="126">
        <v>225</v>
      </c>
      <c r="B227" s="105" t="s">
        <v>1259</v>
      </c>
      <c r="C227" s="105" t="s">
        <v>189</v>
      </c>
      <c r="D227" s="105" t="s">
        <v>3923</v>
      </c>
      <c r="E227" s="115">
        <v>45412</v>
      </c>
      <c r="F227" s="105" t="s">
        <v>3922</v>
      </c>
      <c r="G227" s="105" t="s">
        <v>3921</v>
      </c>
      <c r="H227" s="101" t="s">
        <v>3009</v>
      </c>
      <c r="I227" s="106">
        <v>9.23</v>
      </c>
      <c r="J227" s="101">
        <v>778</v>
      </c>
      <c r="K227" s="106">
        <f t="shared" si="10"/>
        <v>7180.9400000000005</v>
      </c>
      <c r="L227" s="106">
        <f t="shared" si="9"/>
        <v>718.09400000000005</v>
      </c>
      <c r="M227" s="106">
        <f t="shared" si="11"/>
        <v>7899.0340000000006</v>
      </c>
    </row>
    <row r="228" spans="1:13" s="101" customFormat="1" ht="20" customHeight="1" x14ac:dyDescent="0.2">
      <c r="A228" s="126">
        <v>226</v>
      </c>
      <c r="B228" s="105" t="s">
        <v>3791</v>
      </c>
      <c r="C228" s="105" t="s">
        <v>2283</v>
      </c>
      <c r="D228" s="105" t="s">
        <v>3920</v>
      </c>
      <c r="E228" s="115">
        <v>45413</v>
      </c>
      <c r="F228" s="105" t="s">
        <v>3919</v>
      </c>
      <c r="G228" s="105" t="s">
        <v>3918</v>
      </c>
      <c r="H228" s="101" t="s">
        <v>3917</v>
      </c>
      <c r="I228" s="106">
        <v>6.66</v>
      </c>
      <c r="J228" s="101">
        <v>27</v>
      </c>
      <c r="K228" s="106">
        <f t="shared" si="10"/>
        <v>179.82</v>
      </c>
      <c r="L228" s="106">
        <f t="shared" si="9"/>
        <v>17.981999999999999</v>
      </c>
      <c r="M228" s="106">
        <f t="shared" si="11"/>
        <v>197.80199999999999</v>
      </c>
    </row>
    <row r="229" spans="1:13" s="101" customFormat="1" ht="20" customHeight="1" x14ac:dyDescent="0.2">
      <c r="A229" s="126">
        <v>227</v>
      </c>
      <c r="B229" s="105" t="s">
        <v>979</v>
      </c>
      <c r="C229" s="105" t="s">
        <v>2726</v>
      </c>
      <c r="D229" s="105" t="s">
        <v>3916</v>
      </c>
      <c r="E229" s="115">
        <v>45414</v>
      </c>
      <c r="F229" s="105" t="s">
        <v>4997</v>
      </c>
      <c r="G229" s="105" t="s">
        <v>3915</v>
      </c>
      <c r="H229" s="101" t="s">
        <v>3914</v>
      </c>
      <c r="I229" s="106">
        <v>8.7899999999999991</v>
      </c>
      <c r="J229" s="101">
        <v>209</v>
      </c>
      <c r="K229" s="106">
        <f t="shared" si="10"/>
        <v>1837.11</v>
      </c>
      <c r="L229" s="106">
        <f t="shared" si="9"/>
        <v>183.71100000000001</v>
      </c>
      <c r="M229" s="106">
        <f t="shared" si="11"/>
        <v>2020.8209999999999</v>
      </c>
    </row>
    <row r="230" spans="1:13" s="101" customFormat="1" ht="20" customHeight="1" x14ac:dyDescent="0.2">
      <c r="A230" s="126">
        <v>228</v>
      </c>
      <c r="B230" s="105" t="s">
        <v>3913</v>
      </c>
      <c r="C230" s="105" t="s">
        <v>536</v>
      </c>
      <c r="D230" s="105" t="s">
        <v>3912</v>
      </c>
      <c r="E230" s="115">
        <v>45415</v>
      </c>
      <c r="F230" s="105" t="s">
        <v>1943</v>
      </c>
      <c r="G230" s="105" t="s">
        <v>3911</v>
      </c>
      <c r="H230" s="101" t="s">
        <v>3910</v>
      </c>
      <c r="I230" s="106">
        <v>7.69</v>
      </c>
      <c r="J230" s="101">
        <v>649</v>
      </c>
      <c r="K230" s="106">
        <f t="shared" si="10"/>
        <v>4990.8100000000004</v>
      </c>
      <c r="L230" s="106">
        <f t="shared" si="9"/>
        <v>499.08100000000007</v>
      </c>
      <c r="M230" s="106">
        <f t="shared" si="11"/>
        <v>5489.8910000000005</v>
      </c>
    </row>
    <row r="231" spans="1:13" s="101" customFormat="1" ht="20" customHeight="1" x14ac:dyDescent="0.2">
      <c r="A231" s="126">
        <v>229</v>
      </c>
      <c r="B231" s="105" t="s">
        <v>3909</v>
      </c>
      <c r="C231" s="105" t="s">
        <v>3908</v>
      </c>
      <c r="D231" s="105" t="s">
        <v>3907</v>
      </c>
      <c r="E231" s="115">
        <v>45418</v>
      </c>
      <c r="F231" s="105" t="s">
        <v>4998</v>
      </c>
      <c r="G231" s="105" t="s">
        <v>3906</v>
      </c>
      <c r="H231" s="101" t="s">
        <v>3905</v>
      </c>
      <c r="I231" s="106">
        <v>8.81</v>
      </c>
      <c r="J231" s="101">
        <v>144</v>
      </c>
      <c r="K231" s="106">
        <f t="shared" si="10"/>
        <v>1268.6400000000001</v>
      </c>
      <c r="L231" s="106">
        <f t="shared" si="9"/>
        <v>126.86400000000002</v>
      </c>
      <c r="M231" s="106">
        <f t="shared" si="11"/>
        <v>1395.5040000000001</v>
      </c>
    </row>
    <row r="232" spans="1:13" s="101" customFormat="1" ht="20" customHeight="1" x14ac:dyDescent="0.2">
      <c r="A232" s="126">
        <v>230</v>
      </c>
      <c r="B232" s="105" t="s">
        <v>3904</v>
      </c>
      <c r="C232" s="105" t="s">
        <v>830</v>
      </c>
      <c r="D232" s="105" t="s">
        <v>3903</v>
      </c>
      <c r="E232" s="115">
        <v>45419</v>
      </c>
      <c r="F232" s="105" t="s">
        <v>1584</v>
      </c>
      <c r="G232" s="105" t="s">
        <v>3902</v>
      </c>
      <c r="H232" s="101" t="s">
        <v>3901</v>
      </c>
      <c r="I232" s="106">
        <v>7.4</v>
      </c>
      <c r="J232" s="101">
        <v>771</v>
      </c>
      <c r="K232" s="106">
        <f t="shared" si="10"/>
        <v>5705.4000000000005</v>
      </c>
      <c r="L232" s="106">
        <f t="shared" si="9"/>
        <v>570.54000000000008</v>
      </c>
      <c r="M232" s="106">
        <f t="shared" si="11"/>
        <v>6275.9400000000005</v>
      </c>
    </row>
    <row r="233" spans="1:13" s="101" customFormat="1" ht="20" customHeight="1" x14ac:dyDescent="0.2">
      <c r="A233" s="126">
        <v>231</v>
      </c>
      <c r="B233" s="105" t="s">
        <v>2247</v>
      </c>
      <c r="C233" s="105" t="s">
        <v>3900</v>
      </c>
      <c r="D233" s="105" t="s">
        <v>3899</v>
      </c>
      <c r="E233" s="115">
        <v>45420</v>
      </c>
      <c r="F233" s="105" t="s">
        <v>3898</v>
      </c>
      <c r="G233" s="105" t="s">
        <v>3897</v>
      </c>
      <c r="H233" s="101" t="s">
        <v>3896</v>
      </c>
      <c r="I233" s="106">
        <v>7.59</v>
      </c>
      <c r="J233" s="101">
        <v>233</v>
      </c>
      <c r="K233" s="106">
        <f t="shared" si="10"/>
        <v>1768.47</v>
      </c>
      <c r="L233" s="106">
        <f t="shared" si="9"/>
        <v>176.84700000000001</v>
      </c>
      <c r="M233" s="106">
        <f t="shared" si="11"/>
        <v>1945.317</v>
      </c>
    </row>
    <row r="234" spans="1:13" s="101" customFormat="1" ht="20" customHeight="1" x14ac:dyDescent="0.2">
      <c r="A234" s="126">
        <v>232</v>
      </c>
      <c r="B234" s="105" t="s">
        <v>419</v>
      </c>
      <c r="C234" s="105" t="s">
        <v>3895</v>
      </c>
      <c r="D234" s="105" t="s">
        <v>3894</v>
      </c>
      <c r="E234" s="115">
        <v>45421</v>
      </c>
      <c r="F234" s="105" t="s">
        <v>3776</v>
      </c>
      <c r="G234" s="105" t="s">
        <v>3893</v>
      </c>
      <c r="H234" s="101" t="s">
        <v>3892</v>
      </c>
      <c r="I234" s="106">
        <v>7.58</v>
      </c>
      <c r="J234" s="101">
        <v>279</v>
      </c>
      <c r="K234" s="106">
        <f t="shared" si="10"/>
        <v>2114.8200000000002</v>
      </c>
      <c r="L234" s="106">
        <f t="shared" si="9"/>
        <v>211.48200000000003</v>
      </c>
      <c r="M234" s="106">
        <f t="shared" si="11"/>
        <v>2326.3020000000001</v>
      </c>
    </row>
    <row r="235" spans="1:13" s="101" customFormat="1" ht="20" customHeight="1" x14ac:dyDescent="0.2">
      <c r="A235" s="126">
        <v>233</v>
      </c>
      <c r="B235" s="105" t="s">
        <v>424</v>
      </c>
      <c r="C235" s="105" t="s">
        <v>3891</v>
      </c>
      <c r="D235" s="105" t="s">
        <v>3890</v>
      </c>
      <c r="E235" s="115">
        <v>45422</v>
      </c>
      <c r="F235" s="105" t="s">
        <v>3889</v>
      </c>
      <c r="G235" s="105" t="s">
        <v>3888</v>
      </c>
      <c r="H235" s="101" t="s">
        <v>3887</v>
      </c>
      <c r="I235" s="106">
        <v>9.15</v>
      </c>
      <c r="J235" s="101">
        <v>317</v>
      </c>
      <c r="K235" s="106">
        <f t="shared" si="10"/>
        <v>2900.55</v>
      </c>
      <c r="L235" s="106">
        <f t="shared" si="9"/>
        <v>290.05500000000001</v>
      </c>
      <c r="M235" s="106">
        <f t="shared" si="11"/>
        <v>3190.605</v>
      </c>
    </row>
    <row r="236" spans="1:13" s="101" customFormat="1" ht="20" customHeight="1" x14ac:dyDescent="0.2">
      <c r="A236" s="126">
        <v>234</v>
      </c>
      <c r="B236" s="105" t="s">
        <v>2735</v>
      </c>
      <c r="C236" s="105" t="s">
        <v>2687</v>
      </c>
      <c r="D236" s="105" t="s">
        <v>3886</v>
      </c>
      <c r="E236" s="115">
        <v>45425</v>
      </c>
      <c r="F236" s="105" t="s">
        <v>3885</v>
      </c>
      <c r="G236" s="105" t="s">
        <v>3884</v>
      </c>
      <c r="H236" s="101" t="s">
        <v>3883</v>
      </c>
      <c r="I236" s="106">
        <v>7.31</v>
      </c>
      <c r="J236" s="101">
        <v>511</v>
      </c>
      <c r="K236" s="106">
        <f t="shared" si="10"/>
        <v>3735.41</v>
      </c>
      <c r="L236" s="106">
        <f t="shared" si="9"/>
        <v>373.541</v>
      </c>
      <c r="M236" s="106">
        <f t="shared" si="11"/>
        <v>4108.951</v>
      </c>
    </row>
    <row r="237" spans="1:13" s="101" customFormat="1" ht="20" customHeight="1" x14ac:dyDescent="0.2">
      <c r="A237" s="126">
        <v>235</v>
      </c>
      <c r="B237" s="105" t="s">
        <v>1720</v>
      </c>
      <c r="C237" s="105" t="s">
        <v>2905</v>
      </c>
      <c r="D237" s="105" t="s">
        <v>3882</v>
      </c>
      <c r="E237" s="115">
        <v>45426</v>
      </c>
      <c r="F237" s="105" t="s">
        <v>4999</v>
      </c>
      <c r="G237" s="105" t="s">
        <v>3881</v>
      </c>
      <c r="H237" s="101" t="s">
        <v>3880</v>
      </c>
      <c r="I237" s="106">
        <v>7.57</v>
      </c>
      <c r="J237" s="101">
        <v>121</v>
      </c>
      <c r="K237" s="106">
        <f t="shared" si="10"/>
        <v>915.97</v>
      </c>
      <c r="L237" s="106">
        <f t="shared" si="9"/>
        <v>91.597000000000008</v>
      </c>
      <c r="M237" s="106">
        <f t="shared" si="11"/>
        <v>1007.567</v>
      </c>
    </row>
    <row r="238" spans="1:13" s="101" customFormat="1" ht="20" customHeight="1" x14ac:dyDescent="0.2">
      <c r="A238" s="126">
        <v>236</v>
      </c>
      <c r="B238" s="105" t="s">
        <v>3879</v>
      </c>
      <c r="C238" s="105" t="s">
        <v>941</v>
      </c>
      <c r="D238" s="105" t="s">
        <v>3878</v>
      </c>
      <c r="E238" s="115">
        <v>45427</v>
      </c>
      <c r="F238" s="105" t="s">
        <v>5000</v>
      </c>
      <c r="G238" s="105" t="s">
        <v>3877</v>
      </c>
      <c r="H238" s="101" t="s">
        <v>3876</v>
      </c>
      <c r="I238" s="106">
        <v>8.68</v>
      </c>
      <c r="J238" s="101">
        <v>501</v>
      </c>
      <c r="K238" s="106">
        <f t="shared" si="10"/>
        <v>4348.68</v>
      </c>
      <c r="L238" s="106">
        <f t="shared" si="9"/>
        <v>434.86800000000005</v>
      </c>
      <c r="M238" s="106">
        <f t="shared" si="11"/>
        <v>4783.5480000000007</v>
      </c>
    </row>
    <row r="239" spans="1:13" s="101" customFormat="1" ht="20" customHeight="1" x14ac:dyDescent="0.2">
      <c r="A239" s="126">
        <v>237</v>
      </c>
      <c r="B239" s="105" t="s">
        <v>842</v>
      </c>
      <c r="C239" s="105" t="s">
        <v>3875</v>
      </c>
      <c r="D239" s="105" t="s">
        <v>3874</v>
      </c>
      <c r="E239" s="115">
        <v>45428</v>
      </c>
      <c r="F239" s="105" t="s">
        <v>5001</v>
      </c>
      <c r="G239" s="105" t="s">
        <v>3873</v>
      </c>
      <c r="H239" s="101" t="s">
        <v>3872</v>
      </c>
      <c r="I239" s="106">
        <v>7.94</v>
      </c>
      <c r="J239" s="101">
        <v>194</v>
      </c>
      <c r="K239" s="106">
        <f t="shared" si="10"/>
        <v>1540.3600000000001</v>
      </c>
      <c r="L239" s="106">
        <f t="shared" si="9"/>
        <v>154.03600000000003</v>
      </c>
      <c r="M239" s="106">
        <f t="shared" si="11"/>
        <v>1694.3960000000002</v>
      </c>
    </row>
    <row r="240" spans="1:13" s="101" customFormat="1" ht="20" customHeight="1" x14ac:dyDescent="0.2">
      <c r="A240" s="126">
        <v>238</v>
      </c>
      <c r="B240" s="105" t="s">
        <v>2676</v>
      </c>
      <c r="C240" s="105" t="s">
        <v>1352</v>
      </c>
      <c r="D240" s="105" t="s">
        <v>3871</v>
      </c>
      <c r="E240" s="115">
        <v>45429</v>
      </c>
      <c r="F240" s="105" t="s">
        <v>3870</v>
      </c>
      <c r="G240" s="105" t="s">
        <v>3869</v>
      </c>
      <c r="H240" s="101" t="s">
        <v>1042</v>
      </c>
      <c r="I240" s="106">
        <v>8.34</v>
      </c>
      <c r="J240" s="101">
        <v>43</v>
      </c>
      <c r="K240" s="106">
        <f t="shared" si="10"/>
        <v>358.62</v>
      </c>
      <c r="L240" s="106">
        <f t="shared" si="9"/>
        <v>35.862000000000002</v>
      </c>
      <c r="M240" s="106">
        <f t="shared" si="11"/>
        <v>394.48200000000003</v>
      </c>
    </row>
    <row r="241" spans="1:13" s="101" customFormat="1" ht="20" customHeight="1" x14ac:dyDescent="0.2">
      <c r="A241" s="126">
        <v>239</v>
      </c>
      <c r="B241" s="105" t="s">
        <v>3868</v>
      </c>
      <c r="C241" s="105" t="s">
        <v>885</v>
      </c>
      <c r="D241" s="105" t="s">
        <v>3867</v>
      </c>
      <c r="E241" s="115">
        <v>45432</v>
      </c>
      <c r="F241" s="105" t="s">
        <v>5002</v>
      </c>
      <c r="G241" s="105" t="s">
        <v>3866</v>
      </c>
      <c r="H241" s="101" t="s">
        <v>3865</v>
      </c>
      <c r="I241" s="106">
        <v>7.22</v>
      </c>
      <c r="J241" s="101">
        <v>902</v>
      </c>
      <c r="K241" s="106">
        <f t="shared" si="10"/>
        <v>6512.44</v>
      </c>
      <c r="L241" s="106">
        <f t="shared" si="9"/>
        <v>651.24400000000003</v>
      </c>
      <c r="M241" s="106">
        <f t="shared" si="11"/>
        <v>7163.6839999999993</v>
      </c>
    </row>
    <row r="242" spans="1:13" s="101" customFormat="1" ht="20" customHeight="1" x14ac:dyDescent="0.2">
      <c r="A242" s="126">
        <v>240</v>
      </c>
      <c r="B242" s="105" t="s">
        <v>3864</v>
      </c>
      <c r="C242" s="105" t="s">
        <v>3863</v>
      </c>
      <c r="D242" s="105" t="s">
        <v>3862</v>
      </c>
      <c r="E242" s="115">
        <v>45433</v>
      </c>
      <c r="F242" s="105" t="s">
        <v>5003</v>
      </c>
      <c r="G242" s="105" t="s">
        <v>3861</v>
      </c>
      <c r="H242" s="101" t="s">
        <v>3860</v>
      </c>
      <c r="I242" s="106">
        <v>9.98</v>
      </c>
      <c r="J242" s="101">
        <v>569</v>
      </c>
      <c r="K242" s="106">
        <f t="shared" si="10"/>
        <v>5678.62</v>
      </c>
      <c r="L242" s="106">
        <f t="shared" si="9"/>
        <v>567.86199999999997</v>
      </c>
      <c r="M242" s="106">
        <f t="shared" si="11"/>
        <v>6246.482</v>
      </c>
    </row>
    <row r="243" spans="1:13" s="101" customFormat="1" ht="20" customHeight="1" x14ac:dyDescent="0.2">
      <c r="A243" s="126">
        <v>241</v>
      </c>
      <c r="B243" s="105" t="s">
        <v>269</v>
      </c>
      <c r="C243" s="105" t="s">
        <v>604</v>
      </c>
      <c r="D243" s="105" t="s">
        <v>3859</v>
      </c>
      <c r="E243" s="115">
        <v>45434</v>
      </c>
      <c r="F243" s="105" t="s">
        <v>3858</v>
      </c>
      <c r="G243" s="105" t="s">
        <v>3857</v>
      </c>
      <c r="H243" s="101" t="s">
        <v>3856</v>
      </c>
      <c r="I243" s="106">
        <v>5.32</v>
      </c>
      <c r="J243" s="101">
        <v>728</v>
      </c>
      <c r="K243" s="106">
        <f t="shared" si="10"/>
        <v>3872.96</v>
      </c>
      <c r="L243" s="106">
        <f t="shared" si="9"/>
        <v>387.29600000000005</v>
      </c>
      <c r="M243" s="106">
        <f t="shared" si="11"/>
        <v>4260.2560000000003</v>
      </c>
    </row>
    <row r="244" spans="1:13" s="101" customFormat="1" ht="20" customHeight="1" x14ac:dyDescent="0.2">
      <c r="A244" s="126">
        <v>242</v>
      </c>
      <c r="B244" s="105" t="s">
        <v>2130</v>
      </c>
      <c r="C244" s="105" t="s">
        <v>3855</v>
      </c>
      <c r="D244" s="105" t="s">
        <v>3854</v>
      </c>
      <c r="E244" s="115">
        <v>45435</v>
      </c>
      <c r="F244" s="105" t="s">
        <v>5004</v>
      </c>
      <c r="G244" s="105" t="s">
        <v>3853</v>
      </c>
      <c r="H244" s="101" t="s">
        <v>3852</v>
      </c>
      <c r="I244" s="106">
        <v>5.23</v>
      </c>
      <c r="J244" s="101">
        <v>568</v>
      </c>
      <c r="K244" s="106">
        <f t="shared" si="10"/>
        <v>2970.6400000000003</v>
      </c>
      <c r="L244" s="106">
        <f t="shared" si="9"/>
        <v>297.06400000000002</v>
      </c>
      <c r="M244" s="106">
        <f t="shared" si="11"/>
        <v>3267.7040000000002</v>
      </c>
    </row>
    <row r="245" spans="1:13" s="101" customFormat="1" ht="20" customHeight="1" x14ac:dyDescent="0.2">
      <c r="A245" s="126">
        <v>243</v>
      </c>
      <c r="B245" s="105" t="s">
        <v>253</v>
      </c>
      <c r="C245" s="105" t="s">
        <v>724</v>
      </c>
      <c r="D245" s="105" t="s">
        <v>3851</v>
      </c>
      <c r="E245" s="115">
        <v>45436</v>
      </c>
      <c r="F245" s="105" t="s">
        <v>3850</v>
      </c>
      <c r="G245" s="105" t="s">
        <v>3849</v>
      </c>
      <c r="H245" s="101" t="s">
        <v>3848</v>
      </c>
      <c r="I245" s="106">
        <v>5.88</v>
      </c>
      <c r="J245" s="101">
        <v>651</v>
      </c>
      <c r="K245" s="106">
        <f t="shared" si="10"/>
        <v>3827.88</v>
      </c>
      <c r="L245" s="106">
        <f t="shared" si="9"/>
        <v>382.78800000000001</v>
      </c>
      <c r="M245" s="106">
        <f t="shared" si="11"/>
        <v>4210.6679999999997</v>
      </c>
    </row>
    <row r="246" spans="1:13" s="101" customFormat="1" ht="20" customHeight="1" x14ac:dyDescent="0.2">
      <c r="A246" s="126">
        <v>244</v>
      </c>
      <c r="B246" s="105" t="s">
        <v>3847</v>
      </c>
      <c r="C246" s="105" t="s">
        <v>3141</v>
      </c>
      <c r="D246" s="105" t="s">
        <v>3846</v>
      </c>
      <c r="E246" s="115">
        <v>45439</v>
      </c>
      <c r="F246" s="105" t="s">
        <v>3845</v>
      </c>
      <c r="G246" s="105" t="s">
        <v>3844</v>
      </c>
      <c r="H246" s="101" t="s">
        <v>2310</v>
      </c>
      <c r="I246" s="106">
        <v>5.08</v>
      </c>
      <c r="J246" s="101">
        <v>188</v>
      </c>
      <c r="K246" s="106">
        <f t="shared" si="10"/>
        <v>955.04</v>
      </c>
      <c r="L246" s="106">
        <f t="shared" si="9"/>
        <v>95.504000000000005</v>
      </c>
      <c r="M246" s="106">
        <f t="shared" si="11"/>
        <v>1050.5439999999999</v>
      </c>
    </row>
    <row r="247" spans="1:13" s="101" customFormat="1" ht="20" customHeight="1" x14ac:dyDescent="0.2">
      <c r="A247" s="126">
        <v>245</v>
      </c>
      <c r="B247" s="105" t="s">
        <v>831</v>
      </c>
      <c r="C247" s="105" t="s">
        <v>2905</v>
      </c>
      <c r="D247" s="105" t="s">
        <v>3843</v>
      </c>
      <c r="E247" s="115">
        <v>45440</v>
      </c>
      <c r="F247" s="105" t="s">
        <v>5005</v>
      </c>
      <c r="G247" s="105" t="s">
        <v>3842</v>
      </c>
      <c r="H247" s="101" t="s">
        <v>3841</v>
      </c>
      <c r="I247" s="106">
        <v>7.37</v>
      </c>
      <c r="J247" s="101">
        <v>717</v>
      </c>
      <c r="K247" s="106">
        <f t="shared" si="10"/>
        <v>5284.29</v>
      </c>
      <c r="L247" s="106">
        <f t="shared" si="9"/>
        <v>528.42899999999997</v>
      </c>
      <c r="M247" s="106">
        <f t="shared" si="11"/>
        <v>5812.7190000000001</v>
      </c>
    </row>
    <row r="248" spans="1:13" s="101" customFormat="1" ht="20" customHeight="1" x14ac:dyDescent="0.2">
      <c r="A248" s="126">
        <v>246</v>
      </c>
      <c r="B248" s="105" t="s">
        <v>3840</v>
      </c>
      <c r="C248" s="105" t="s">
        <v>3839</v>
      </c>
      <c r="D248" s="105" t="s">
        <v>3838</v>
      </c>
      <c r="E248" s="115">
        <v>45441</v>
      </c>
      <c r="F248" s="105" t="s">
        <v>3837</v>
      </c>
      <c r="G248" s="105" t="s">
        <v>3836</v>
      </c>
      <c r="H248" s="101" t="s">
        <v>3835</v>
      </c>
      <c r="I248" s="106">
        <v>8.1300000000000008</v>
      </c>
      <c r="J248" s="101">
        <v>723</v>
      </c>
      <c r="K248" s="106">
        <f t="shared" si="10"/>
        <v>5877.9900000000007</v>
      </c>
      <c r="L248" s="106">
        <f t="shared" si="9"/>
        <v>587.79900000000009</v>
      </c>
      <c r="M248" s="106">
        <f t="shared" si="11"/>
        <v>6465.7890000000007</v>
      </c>
    </row>
    <row r="249" spans="1:13" s="101" customFormat="1" ht="20" customHeight="1" x14ac:dyDescent="0.2">
      <c r="A249" s="126">
        <v>247</v>
      </c>
      <c r="B249" s="105" t="s">
        <v>3496</v>
      </c>
      <c r="C249" s="105" t="s">
        <v>2382</v>
      </c>
      <c r="D249" s="105" t="s">
        <v>3834</v>
      </c>
      <c r="E249" s="115">
        <v>45442</v>
      </c>
      <c r="F249" s="105" t="s">
        <v>5006</v>
      </c>
      <c r="G249" s="105" t="s">
        <v>3833</v>
      </c>
      <c r="H249" s="101" t="s">
        <v>3832</v>
      </c>
      <c r="I249" s="106">
        <v>6.88</v>
      </c>
      <c r="J249" s="101">
        <v>961</v>
      </c>
      <c r="K249" s="106">
        <f t="shared" si="10"/>
        <v>6611.68</v>
      </c>
      <c r="L249" s="106">
        <f t="shared" si="9"/>
        <v>661.16800000000012</v>
      </c>
      <c r="M249" s="106">
        <f t="shared" si="11"/>
        <v>7272.848</v>
      </c>
    </row>
    <row r="250" spans="1:13" s="101" customFormat="1" ht="20" customHeight="1" x14ac:dyDescent="0.2">
      <c r="A250" s="126">
        <v>248</v>
      </c>
      <c r="B250" s="105" t="s">
        <v>2172</v>
      </c>
      <c r="C250" s="105" t="s">
        <v>1341</v>
      </c>
      <c r="D250" s="105" t="s">
        <v>3831</v>
      </c>
      <c r="E250" s="115">
        <v>45443</v>
      </c>
      <c r="F250" s="105" t="s">
        <v>806</v>
      </c>
      <c r="G250" s="105" t="s">
        <v>3830</v>
      </c>
      <c r="H250" s="101" t="s">
        <v>3829</v>
      </c>
      <c r="I250" s="106">
        <v>8.5</v>
      </c>
      <c r="J250" s="101">
        <v>552</v>
      </c>
      <c r="K250" s="106">
        <f t="shared" si="10"/>
        <v>4692</v>
      </c>
      <c r="L250" s="106">
        <f t="shared" si="9"/>
        <v>469.20000000000005</v>
      </c>
      <c r="M250" s="106">
        <f t="shared" si="11"/>
        <v>5161.2</v>
      </c>
    </row>
    <row r="251" spans="1:13" s="101" customFormat="1" ht="20" customHeight="1" x14ac:dyDescent="0.2">
      <c r="A251" s="126">
        <v>249</v>
      </c>
      <c r="B251" s="105" t="s">
        <v>2603</v>
      </c>
      <c r="C251" s="105" t="s">
        <v>3828</v>
      </c>
      <c r="D251" s="105" t="s">
        <v>3827</v>
      </c>
      <c r="E251" s="115">
        <v>45446</v>
      </c>
      <c r="F251" s="105" t="s">
        <v>5007</v>
      </c>
      <c r="G251" s="105" t="s">
        <v>3826</v>
      </c>
      <c r="H251" s="101" t="s">
        <v>3825</v>
      </c>
      <c r="I251" s="106">
        <v>5.16</v>
      </c>
      <c r="J251" s="101">
        <v>177</v>
      </c>
      <c r="K251" s="106">
        <f t="shared" si="10"/>
        <v>913.32</v>
      </c>
      <c r="L251" s="106">
        <f t="shared" si="9"/>
        <v>91.332000000000008</v>
      </c>
      <c r="M251" s="106">
        <f t="shared" si="11"/>
        <v>1004.652</v>
      </c>
    </row>
    <row r="252" spans="1:13" s="101" customFormat="1" ht="20" customHeight="1" x14ac:dyDescent="0.2">
      <c r="A252" s="126">
        <v>250</v>
      </c>
      <c r="B252" s="105" t="s">
        <v>1450</v>
      </c>
      <c r="C252" s="105" t="s">
        <v>365</v>
      </c>
      <c r="D252" s="105" t="s">
        <v>3824</v>
      </c>
      <c r="E252" s="115">
        <v>45447</v>
      </c>
      <c r="F252" s="105" t="s">
        <v>5008</v>
      </c>
      <c r="G252" s="105" t="s">
        <v>3823</v>
      </c>
      <c r="H252" s="101" t="s">
        <v>3822</v>
      </c>
      <c r="I252" s="106">
        <v>9.31</v>
      </c>
      <c r="J252" s="101">
        <v>873</v>
      </c>
      <c r="K252" s="106">
        <f t="shared" si="10"/>
        <v>8127.63</v>
      </c>
      <c r="L252" s="106">
        <f t="shared" si="9"/>
        <v>812.76300000000003</v>
      </c>
      <c r="M252" s="106">
        <f t="shared" si="11"/>
        <v>8940.393</v>
      </c>
    </row>
    <row r="253" spans="1:13" s="101" customFormat="1" ht="20" customHeight="1" x14ac:dyDescent="0.2">
      <c r="A253" s="126">
        <v>251</v>
      </c>
      <c r="B253" s="105" t="s">
        <v>3821</v>
      </c>
      <c r="C253" s="105" t="s">
        <v>3517</v>
      </c>
      <c r="D253" s="105" t="s">
        <v>3820</v>
      </c>
      <c r="E253" s="115">
        <v>45448</v>
      </c>
      <c r="F253" s="105" t="s">
        <v>3819</v>
      </c>
      <c r="G253" s="105" t="s">
        <v>3818</v>
      </c>
      <c r="H253" s="101" t="s">
        <v>3817</v>
      </c>
      <c r="I253" s="106">
        <v>6.79</v>
      </c>
      <c r="J253" s="101">
        <v>933</v>
      </c>
      <c r="K253" s="106">
        <f t="shared" si="10"/>
        <v>6335.07</v>
      </c>
      <c r="L253" s="106">
        <f t="shared" si="9"/>
        <v>633.50700000000006</v>
      </c>
      <c r="M253" s="106">
        <f t="shared" si="11"/>
        <v>6968.5769999999993</v>
      </c>
    </row>
    <row r="254" spans="1:13" s="101" customFormat="1" ht="20" customHeight="1" x14ac:dyDescent="0.2">
      <c r="A254" s="126">
        <v>252</v>
      </c>
      <c r="B254" s="105" t="s">
        <v>302</v>
      </c>
      <c r="C254" s="105" t="s">
        <v>189</v>
      </c>
      <c r="D254" s="105" t="s">
        <v>3816</v>
      </c>
      <c r="E254" s="115">
        <v>45449</v>
      </c>
      <c r="F254" s="105" t="s">
        <v>3815</v>
      </c>
      <c r="G254" s="105" t="s">
        <v>3814</v>
      </c>
      <c r="H254" s="101" t="s">
        <v>3813</v>
      </c>
      <c r="I254" s="106">
        <v>6.53</v>
      </c>
      <c r="J254" s="101">
        <v>408</v>
      </c>
      <c r="K254" s="106">
        <f t="shared" si="10"/>
        <v>2664.2400000000002</v>
      </c>
      <c r="L254" s="106">
        <f t="shared" si="9"/>
        <v>266.42400000000004</v>
      </c>
      <c r="M254" s="106">
        <f t="shared" si="11"/>
        <v>2930.6640000000002</v>
      </c>
    </row>
    <row r="255" spans="1:13" s="101" customFormat="1" ht="20" customHeight="1" x14ac:dyDescent="0.2">
      <c r="A255" s="126">
        <v>253</v>
      </c>
      <c r="B255" s="105" t="s">
        <v>2744</v>
      </c>
      <c r="C255" s="105" t="s">
        <v>1858</v>
      </c>
      <c r="D255" s="105" t="s">
        <v>3812</v>
      </c>
      <c r="E255" s="115">
        <v>45450</v>
      </c>
      <c r="F255" s="105" t="s">
        <v>5009</v>
      </c>
      <c r="G255" s="105" t="s">
        <v>3811</v>
      </c>
      <c r="H255" s="101" t="s">
        <v>3810</v>
      </c>
      <c r="I255" s="106">
        <v>6.31</v>
      </c>
      <c r="J255" s="101">
        <v>937</v>
      </c>
      <c r="K255" s="106">
        <f t="shared" si="10"/>
        <v>5912.4699999999993</v>
      </c>
      <c r="L255" s="106">
        <f t="shared" si="9"/>
        <v>591.24699999999996</v>
      </c>
      <c r="M255" s="106">
        <f t="shared" si="11"/>
        <v>6503.7169999999996</v>
      </c>
    </row>
    <row r="256" spans="1:13" s="101" customFormat="1" ht="20" customHeight="1" x14ac:dyDescent="0.2">
      <c r="A256" s="126">
        <v>254</v>
      </c>
      <c r="B256" s="105" t="s">
        <v>1138</v>
      </c>
      <c r="C256" s="105" t="s">
        <v>751</v>
      </c>
      <c r="D256" s="105" t="s">
        <v>3809</v>
      </c>
      <c r="E256" s="115">
        <v>45453</v>
      </c>
      <c r="F256" s="105" t="s">
        <v>3808</v>
      </c>
      <c r="G256" s="105" t="s">
        <v>3807</v>
      </c>
      <c r="H256" s="101" t="s">
        <v>3806</v>
      </c>
      <c r="I256" s="106">
        <v>8.09</v>
      </c>
      <c r="J256" s="101">
        <v>353</v>
      </c>
      <c r="K256" s="106">
        <f t="shared" si="10"/>
        <v>2855.77</v>
      </c>
      <c r="L256" s="106">
        <f t="shared" si="9"/>
        <v>285.577</v>
      </c>
      <c r="M256" s="106">
        <f t="shared" si="11"/>
        <v>3141.3469999999998</v>
      </c>
    </row>
    <row r="257" spans="1:13" s="101" customFormat="1" ht="20" customHeight="1" x14ac:dyDescent="0.2">
      <c r="A257" s="126">
        <v>255</v>
      </c>
      <c r="B257" s="105" t="s">
        <v>1158</v>
      </c>
      <c r="C257" s="105" t="s">
        <v>3805</v>
      </c>
      <c r="D257" s="105" t="s">
        <v>3804</v>
      </c>
      <c r="E257" s="115">
        <v>45454</v>
      </c>
      <c r="F257" s="105" t="s">
        <v>5010</v>
      </c>
      <c r="G257" s="105" t="s">
        <v>3803</v>
      </c>
      <c r="H257" s="101" t="s">
        <v>3802</v>
      </c>
      <c r="I257" s="106">
        <v>6.15</v>
      </c>
      <c r="J257" s="101">
        <v>109</v>
      </c>
      <c r="K257" s="106">
        <f t="shared" si="10"/>
        <v>670.35</v>
      </c>
      <c r="L257" s="106">
        <f t="shared" si="9"/>
        <v>67.035000000000011</v>
      </c>
      <c r="M257" s="106">
        <f t="shared" si="11"/>
        <v>737.38499999999999</v>
      </c>
    </row>
    <row r="258" spans="1:13" s="101" customFormat="1" ht="20" customHeight="1" x14ac:dyDescent="0.2">
      <c r="A258" s="126">
        <v>256</v>
      </c>
      <c r="B258" s="105" t="s">
        <v>1451</v>
      </c>
      <c r="C258" s="105" t="s">
        <v>406</v>
      </c>
      <c r="D258" s="105" t="s">
        <v>3801</v>
      </c>
      <c r="E258" s="115">
        <v>45455</v>
      </c>
      <c r="F258" s="105" t="s">
        <v>3800</v>
      </c>
      <c r="G258" s="105" t="s">
        <v>3799</v>
      </c>
      <c r="H258" s="101" t="s">
        <v>1380</v>
      </c>
      <c r="I258" s="106">
        <v>6.62</v>
      </c>
      <c r="J258" s="101">
        <v>11</v>
      </c>
      <c r="K258" s="106">
        <f t="shared" si="10"/>
        <v>72.820000000000007</v>
      </c>
      <c r="L258" s="106">
        <f t="shared" si="9"/>
        <v>7.2820000000000009</v>
      </c>
      <c r="M258" s="106">
        <f t="shared" si="11"/>
        <v>80.102000000000004</v>
      </c>
    </row>
    <row r="259" spans="1:13" s="101" customFormat="1" ht="20" customHeight="1" x14ac:dyDescent="0.2">
      <c r="A259" s="126">
        <v>257</v>
      </c>
      <c r="B259" s="105" t="s">
        <v>190</v>
      </c>
      <c r="C259" s="105" t="s">
        <v>441</v>
      </c>
      <c r="D259" s="105" t="s">
        <v>3798</v>
      </c>
      <c r="E259" s="115">
        <v>45456</v>
      </c>
      <c r="F259" s="105" t="s">
        <v>5011</v>
      </c>
      <c r="G259" s="105" t="s">
        <v>3797</v>
      </c>
      <c r="H259" s="101" t="s">
        <v>3796</v>
      </c>
      <c r="I259" s="106">
        <v>7.71</v>
      </c>
      <c r="J259" s="101">
        <v>306</v>
      </c>
      <c r="K259" s="106">
        <f t="shared" si="10"/>
        <v>2359.2599999999998</v>
      </c>
      <c r="L259" s="106">
        <f t="shared" ref="L259:L322" si="12">K259*Tax_Rate</f>
        <v>235.92599999999999</v>
      </c>
      <c r="M259" s="106">
        <f t="shared" si="11"/>
        <v>2595.1859999999997</v>
      </c>
    </row>
    <row r="260" spans="1:13" s="101" customFormat="1" ht="20" customHeight="1" x14ac:dyDescent="0.2">
      <c r="A260" s="126">
        <v>258</v>
      </c>
      <c r="B260" s="105" t="s">
        <v>2943</v>
      </c>
      <c r="C260" s="105" t="s">
        <v>3795</v>
      </c>
      <c r="D260" s="105" t="s">
        <v>3794</v>
      </c>
      <c r="E260" s="115">
        <v>45457</v>
      </c>
      <c r="F260" s="105" t="s">
        <v>1584</v>
      </c>
      <c r="G260" s="105" t="s">
        <v>3793</v>
      </c>
      <c r="H260" s="101" t="s">
        <v>3792</v>
      </c>
      <c r="I260" s="106">
        <v>5.93</v>
      </c>
      <c r="J260" s="101">
        <v>694</v>
      </c>
      <c r="K260" s="106">
        <f t="shared" ref="K260:K323" si="13">SUM(I260*J260)</f>
        <v>4115.42</v>
      </c>
      <c r="L260" s="106">
        <f t="shared" si="12"/>
        <v>411.54200000000003</v>
      </c>
      <c r="M260" s="106">
        <f t="shared" ref="M260:M323" si="14">SUM(K260+L260)</f>
        <v>4526.9620000000004</v>
      </c>
    </row>
    <row r="261" spans="1:13" s="101" customFormat="1" ht="20" customHeight="1" x14ac:dyDescent="0.2">
      <c r="A261" s="126">
        <v>259</v>
      </c>
      <c r="B261" s="105" t="s">
        <v>3791</v>
      </c>
      <c r="C261" s="105" t="s">
        <v>3478</v>
      </c>
      <c r="D261" s="105" t="s">
        <v>3790</v>
      </c>
      <c r="E261" s="115">
        <v>45460</v>
      </c>
      <c r="F261" s="105" t="s">
        <v>3789</v>
      </c>
      <c r="G261" s="105" t="s">
        <v>3788</v>
      </c>
      <c r="H261" s="101" t="s">
        <v>3787</v>
      </c>
      <c r="I261" s="106">
        <v>7.03</v>
      </c>
      <c r="J261" s="101">
        <v>49</v>
      </c>
      <c r="K261" s="106">
        <f t="shared" si="13"/>
        <v>344.47</v>
      </c>
      <c r="L261" s="106">
        <f t="shared" si="12"/>
        <v>34.447000000000003</v>
      </c>
      <c r="M261" s="106">
        <f t="shared" si="14"/>
        <v>378.91700000000003</v>
      </c>
    </row>
    <row r="262" spans="1:13" s="101" customFormat="1" ht="20" customHeight="1" x14ac:dyDescent="0.2">
      <c r="A262" s="126">
        <v>260</v>
      </c>
      <c r="B262" s="105" t="s">
        <v>1525</v>
      </c>
      <c r="C262" s="105" t="s">
        <v>1106</v>
      </c>
      <c r="D262" s="105" t="s">
        <v>3786</v>
      </c>
      <c r="E262" s="115">
        <v>45461</v>
      </c>
      <c r="F262" s="105" t="s">
        <v>3785</v>
      </c>
      <c r="G262" s="105" t="s">
        <v>3784</v>
      </c>
      <c r="H262" s="101" t="s">
        <v>3783</v>
      </c>
      <c r="I262" s="106">
        <v>6.22</v>
      </c>
      <c r="J262" s="101">
        <v>193</v>
      </c>
      <c r="K262" s="106">
        <f t="shared" si="13"/>
        <v>1200.46</v>
      </c>
      <c r="L262" s="106">
        <f t="shared" si="12"/>
        <v>120.04600000000001</v>
      </c>
      <c r="M262" s="106">
        <f t="shared" si="14"/>
        <v>1320.5060000000001</v>
      </c>
    </row>
    <row r="263" spans="1:13" s="101" customFormat="1" ht="20" customHeight="1" x14ac:dyDescent="0.2">
      <c r="A263" s="126">
        <v>261</v>
      </c>
      <c r="B263" s="105" t="s">
        <v>475</v>
      </c>
      <c r="C263" s="105" t="s">
        <v>3782</v>
      </c>
      <c r="D263" s="105" t="s">
        <v>3781</v>
      </c>
      <c r="E263" s="115">
        <v>45462</v>
      </c>
      <c r="F263" s="105" t="s">
        <v>3780</v>
      </c>
      <c r="G263" s="105" t="s">
        <v>3779</v>
      </c>
      <c r="H263" s="101" t="s">
        <v>3778</v>
      </c>
      <c r="I263" s="106">
        <v>9.67</v>
      </c>
      <c r="J263" s="101">
        <v>744</v>
      </c>
      <c r="K263" s="106">
        <f t="shared" si="13"/>
        <v>7194.48</v>
      </c>
      <c r="L263" s="106">
        <f t="shared" si="12"/>
        <v>719.44799999999998</v>
      </c>
      <c r="M263" s="106">
        <f t="shared" si="14"/>
        <v>7913.9279999999999</v>
      </c>
    </row>
    <row r="264" spans="1:13" s="101" customFormat="1" ht="20" customHeight="1" x14ac:dyDescent="0.2">
      <c r="A264" s="126">
        <v>262</v>
      </c>
      <c r="B264" s="105" t="s">
        <v>1098</v>
      </c>
      <c r="C264" s="105" t="s">
        <v>228</v>
      </c>
      <c r="D264" s="105" t="s">
        <v>3777</v>
      </c>
      <c r="E264" s="115">
        <v>45463</v>
      </c>
      <c r="F264" s="105" t="s">
        <v>3776</v>
      </c>
      <c r="G264" s="105" t="s">
        <v>3775</v>
      </c>
      <c r="H264" s="101" t="s">
        <v>3774</v>
      </c>
      <c r="I264" s="106">
        <v>7.02</v>
      </c>
      <c r="J264" s="101">
        <v>507</v>
      </c>
      <c r="K264" s="106">
        <f t="shared" si="13"/>
        <v>3559.14</v>
      </c>
      <c r="L264" s="106">
        <f t="shared" si="12"/>
        <v>355.91399999999999</v>
      </c>
      <c r="M264" s="106">
        <f t="shared" si="14"/>
        <v>3915.0540000000001</v>
      </c>
    </row>
    <row r="265" spans="1:13" s="101" customFormat="1" ht="20" customHeight="1" x14ac:dyDescent="0.2">
      <c r="A265" s="126">
        <v>263</v>
      </c>
      <c r="B265" s="105" t="s">
        <v>224</v>
      </c>
      <c r="C265" s="105" t="s">
        <v>486</v>
      </c>
      <c r="D265" s="105" t="s">
        <v>3773</v>
      </c>
      <c r="E265" s="115">
        <v>45464</v>
      </c>
      <c r="F265" s="105" t="s">
        <v>3772</v>
      </c>
      <c r="G265" s="105" t="s">
        <v>3771</v>
      </c>
      <c r="H265" s="101" t="s">
        <v>3770</v>
      </c>
      <c r="I265" s="106">
        <v>6.95</v>
      </c>
      <c r="J265" s="101">
        <v>949</v>
      </c>
      <c r="K265" s="106">
        <f t="shared" si="13"/>
        <v>6595.55</v>
      </c>
      <c r="L265" s="106">
        <f t="shared" si="12"/>
        <v>659.55500000000006</v>
      </c>
      <c r="M265" s="106">
        <f t="shared" si="14"/>
        <v>7255.1050000000005</v>
      </c>
    </row>
    <row r="266" spans="1:13" s="101" customFormat="1" ht="20" customHeight="1" x14ac:dyDescent="0.2">
      <c r="A266" s="126">
        <v>264</v>
      </c>
      <c r="B266" s="105" t="s">
        <v>3769</v>
      </c>
      <c r="C266" s="105" t="s">
        <v>3768</v>
      </c>
      <c r="D266" s="105" t="s">
        <v>3767</v>
      </c>
      <c r="E266" s="115">
        <v>45467</v>
      </c>
      <c r="F266" s="105" t="s">
        <v>5012</v>
      </c>
      <c r="G266" s="105" t="s">
        <v>3766</v>
      </c>
      <c r="H266" s="101" t="s">
        <v>3765</v>
      </c>
      <c r="I266" s="106">
        <v>5.03</v>
      </c>
      <c r="J266" s="101">
        <v>149</v>
      </c>
      <c r="K266" s="106">
        <f t="shared" si="13"/>
        <v>749.47</v>
      </c>
      <c r="L266" s="106">
        <f t="shared" si="12"/>
        <v>74.947000000000003</v>
      </c>
      <c r="M266" s="106">
        <f t="shared" si="14"/>
        <v>824.41700000000003</v>
      </c>
    </row>
    <row r="267" spans="1:13" s="101" customFormat="1" ht="20" customHeight="1" x14ac:dyDescent="0.2">
      <c r="A267" s="126">
        <v>265</v>
      </c>
      <c r="B267" s="105" t="s">
        <v>1184</v>
      </c>
      <c r="C267" s="105" t="s">
        <v>634</v>
      </c>
      <c r="D267" s="105" t="s">
        <v>3764</v>
      </c>
      <c r="E267" s="115">
        <v>45468</v>
      </c>
      <c r="F267" s="105" t="s">
        <v>3763</v>
      </c>
      <c r="G267" s="105" t="s">
        <v>3762</v>
      </c>
      <c r="H267" s="101" t="s">
        <v>3761</v>
      </c>
      <c r="I267" s="106">
        <v>9.0399999999999991</v>
      </c>
      <c r="J267" s="101">
        <v>982</v>
      </c>
      <c r="K267" s="106">
        <f t="shared" si="13"/>
        <v>8877.2799999999988</v>
      </c>
      <c r="L267" s="106">
        <f t="shared" si="12"/>
        <v>887.72799999999995</v>
      </c>
      <c r="M267" s="106">
        <f t="shared" si="14"/>
        <v>9765.007999999998</v>
      </c>
    </row>
    <row r="268" spans="1:13" s="101" customFormat="1" ht="20" customHeight="1" x14ac:dyDescent="0.2">
      <c r="A268" s="126">
        <v>266</v>
      </c>
      <c r="B268" s="105" t="s">
        <v>3760</v>
      </c>
      <c r="C268" s="105" t="s">
        <v>1699</v>
      </c>
      <c r="D268" s="105" t="s">
        <v>3759</v>
      </c>
      <c r="E268" s="115">
        <v>45469</v>
      </c>
      <c r="F268" s="105" t="s">
        <v>3758</v>
      </c>
      <c r="G268" s="105" t="s">
        <v>3757</v>
      </c>
      <c r="H268" s="101" t="s">
        <v>3756</v>
      </c>
      <c r="I268" s="106">
        <v>9.06</v>
      </c>
      <c r="J268" s="101">
        <v>558</v>
      </c>
      <c r="K268" s="106">
        <f t="shared" si="13"/>
        <v>5055.4800000000005</v>
      </c>
      <c r="L268" s="106">
        <f t="shared" si="12"/>
        <v>505.54800000000006</v>
      </c>
      <c r="M268" s="106">
        <f t="shared" si="14"/>
        <v>5561.0280000000002</v>
      </c>
    </row>
    <row r="269" spans="1:13" s="101" customFormat="1" ht="20" customHeight="1" x14ac:dyDescent="0.2">
      <c r="A269" s="126">
        <v>267</v>
      </c>
      <c r="B269" s="105" t="s">
        <v>2666</v>
      </c>
      <c r="C269" s="105" t="s">
        <v>1052</v>
      </c>
      <c r="D269" s="105" t="s">
        <v>3755</v>
      </c>
      <c r="E269" s="115">
        <v>45470</v>
      </c>
      <c r="F269" s="105" t="s">
        <v>3754</v>
      </c>
      <c r="G269" s="105" t="s">
        <v>3753</v>
      </c>
      <c r="H269" s="101" t="s">
        <v>3752</v>
      </c>
      <c r="I269" s="106">
        <v>9.59</v>
      </c>
      <c r="J269" s="101">
        <v>572</v>
      </c>
      <c r="K269" s="106">
        <f t="shared" si="13"/>
        <v>5485.48</v>
      </c>
      <c r="L269" s="106">
        <f t="shared" si="12"/>
        <v>548.548</v>
      </c>
      <c r="M269" s="106">
        <f t="shared" si="14"/>
        <v>6034.0279999999993</v>
      </c>
    </row>
    <row r="270" spans="1:13" s="101" customFormat="1" ht="20" customHeight="1" x14ac:dyDescent="0.2">
      <c r="A270" s="126">
        <v>268</v>
      </c>
      <c r="B270" s="105" t="s">
        <v>2998</v>
      </c>
      <c r="C270" s="105" t="s">
        <v>1352</v>
      </c>
      <c r="D270" s="105" t="s">
        <v>3751</v>
      </c>
      <c r="E270" s="115">
        <v>45471</v>
      </c>
      <c r="F270" s="105" t="s">
        <v>5013</v>
      </c>
      <c r="G270" s="105" t="s">
        <v>3750</v>
      </c>
      <c r="H270" s="101" t="s">
        <v>3749</v>
      </c>
      <c r="I270" s="106">
        <v>7.26</v>
      </c>
      <c r="J270" s="101">
        <v>192</v>
      </c>
      <c r="K270" s="106">
        <f t="shared" si="13"/>
        <v>1393.92</v>
      </c>
      <c r="L270" s="106">
        <f t="shared" si="12"/>
        <v>139.39200000000002</v>
      </c>
      <c r="M270" s="106">
        <f t="shared" si="14"/>
        <v>1533.3120000000001</v>
      </c>
    </row>
    <row r="271" spans="1:13" s="101" customFormat="1" ht="20" customHeight="1" x14ac:dyDescent="0.2">
      <c r="A271" s="126">
        <v>269</v>
      </c>
      <c r="B271" s="105" t="s">
        <v>1822</v>
      </c>
      <c r="C271" s="105" t="s">
        <v>2778</v>
      </c>
      <c r="D271" s="105" t="s">
        <v>3748</v>
      </c>
      <c r="E271" s="115">
        <v>45474</v>
      </c>
      <c r="F271" s="105" t="s">
        <v>3747</v>
      </c>
      <c r="G271" s="105" t="s">
        <v>3746</v>
      </c>
      <c r="H271" s="101" t="s">
        <v>2999</v>
      </c>
      <c r="I271" s="106">
        <v>5.55</v>
      </c>
      <c r="J271" s="101">
        <v>850</v>
      </c>
      <c r="K271" s="106">
        <f t="shared" si="13"/>
        <v>4717.5</v>
      </c>
      <c r="L271" s="106">
        <f t="shared" si="12"/>
        <v>471.75</v>
      </c>
      <c r="M271" s="106">
        <f t="shared" si="14"/>
        <v>5189.25</v>
      </c>
    </row>
    <row r="272" spans="1:13" s="101" customFormat="1" ht="20" customHeight="1" x14ac:dyDescent="0.2">
      <c r="A272" s="126">
        <v>270</v>
      </c>
      <c r="B272" s="105" t="s">
        <v>2899</v>
      </c>
      <c r="C272" s="105" t="s">
        <v>751</v>
      </c>
      <c r="D272" s="105" t="s">
        <v>3745</v>
      </c>
      <c r="E272" s="115">
        <v>45475</v>
      </c>
      <c r="F272" s="105" t="s">
        <v>5014</v>
      </c>
      <c r="G272" s="105" t="s">
        <v>3744</v>
      </c>
      <c r="H272" s="101" t="s">
        <v>3743</v>
      </c>
      <c r="I272" s="106">
        <v>5.75</v>
      </c>
      <c r="J272" s="101">
        <v>866</v>
      </c>
      <c r="K272" s="106">
        <f t="shared" si="13"/>
        <v>4979.5</v>
      </c>
      <c r="L272" s="106">
        <f t="shared" si="12"/>
        <v>497.95000000000005</v>
      </c>
      <c r="M272" s="106">
        <f t="shared" si="14"/>
        <v>5477.45</v>
      </c>
    </row>
    <row r="273" spans="1:13" s="101" customFormat="1" ht="20" customHeight="1" x14ac:dyDescent="0.2">
      <c r="A273" s="126">
        <v>271</v>
      </c>
      <c r="B273" s="105" t="s">
        <v>3742</v>
      </c>
      <c r="C273" s="105" t="s">
        <v>1290</v>
      </c>
      <c r="D273" s="105" t="s">
        <v>3741</v>
      </c>
      <c r="E273" s="115">
        <v>45476</v>
      </c>
      <c r="F273" s="105" t="s">
        <v>3740</v>
      </c>
      <c r="G273" s="105" t="s">
        <v>3739</v>
      </c>
      <c r="H273" s="101" t="s">
        <v>3738</v>
      </c>
      <c r="I273" s="106">
        <v>7.23</v>
      </c>
      <c r="J273" s="101">
        <v>203</v>
      </c>
      <c r="K273" s="106">
        <f t="shared" si="13"/>
        <v>1467.69</v>
      </c>
      <c r="L273" s="106">
        <f t="shared" si="12"/>
        <v>146.76900000000001</v>
      </c>
      <c r="M273" s="106">
        <f t="shared" si="14"/>
        <v>1614.4590000000001</v>
      </c>
    </row>
    <row r="274" spans="1:13" s="101" customFormat="1" ht="20" customHeight="1" x14ac:dyDescent="0.2">
      <c r="A274" s="126">
        <v>272</v>
      </c>
      <c r="B274" s="105" t="s">
        <v>1003</v>
      </c>
      <c r="C274" s="105" t="s">
        <v>15</v>
      </c>
      <c r="D274" s="105" t="s">
        <v>3737</v>
      </c>
      <c r="E274" s="115">
        <v>45477</v>
      </c>
      <c r="F274" s="105" t="s">
        <v>3736</v>
      </c>
      <c r="G274" s="105" t="s">
        <v>3735</v>
      </c>
      <c r="H274" s="101" t="s">
        <v>1313</v>
      </c>
      <c r="I274" s="106">
        <v>5.96</v>
      </c>
      <c r="J274" s="101">
        <v>227</v>
      </c>
      <c r="K274" s="106">
        <f t="shared" si="13"/>
        <v>1352.92</v>
      </c>
      <c r="L274" s="106">
        <f t="shared" si="12"/>
        <v>135.292</v>
      </c>
      <c r="M274" s="106">
        <f t="shared" si="14"/>
        <v>1488.212</v>
      </c>
    </row>
    <row r="275" spans="1:13" s="101" customFormat="1" ht="20" customHeight="1" x14ac:dyDescent="0.2">
      <c r="A275" s="126">
        <v>273</v>
      </c>
      <c r="B275" s="105" t="s">
        <v>599</v>
      </c>
      <c r="C275" s="105" t="s">
        <v>3440</v>
      </c>
      <c r="D275" s="105" t="s">
        <v>3734</v>
      </c>
      <c r="E275" s="115">
        <v>45478</v>
      </c>
      <c r="F275" s="105" t="s">
        <v>5015</v>
      </c>
      <c r="G275" s="105" t="s">
        <v>3733</v>
      </c>
      <c r="H275" s="101" t="s">
        <v>3351</v>
      </c>
      <c r="I275" s="106">
        <v>7.94</v>
      </c>
      <c r="J275" s="101">
        <v>181</v>
      </c>
      <c r="K275" s="106">
        <f t="shared" si="13"/>
        <v>1437.14</v>
      </c>
      <c r="L275" s="106">
        <f t="shared" si="12"/>
        <v>143.71400000000003</v>
      </c>
      <c r="M275" s="106">
        <f t="shared" si="14"/>
        <v>1580.854</v>
      </c>
    </row>
    <row r="276" spans="1:13" s="101" customFormat="1" ht="20" customHeight="1" x14ac:dyDescent="0.2">
      <c r="A276" s="126">
        <v>274</v>
      </c>
      <c r="B276" s="105" t="s">
        <v>3732</v>
      </c>
      <c r="C276" s="105" t="s">
        <v>958</v>
      </c>
      <c r="D276" s="105" t="s">
        <v>3731</v>
      </c>
      <c r="E276" s="115">
        <v>45481</v>
      </c>
      <c r="F276" s="105" t="s">
        <v>5016</v>
      </c>
      <c r="G276" s="105" t="s">
        <v>3730</v>
      </c>
      <c r="H276" s="101" t="s">
        <v>3729</v>
      </c>
      <c r="I276" s="106">
        <v>8.7200000000000006</v>
      </c>
      <c r="J276" s="101">
        <v>63</v>
      </c>
      <c r="K276" s="106">
        <f t="shared" si="13"/>
        <v>549.36</v>
      </c>
      <c r="L276" s="106">
        <f t="shared" si="12"/>
        <v>54.936000000000007</v>
      </c>
      <c r="M276" s="106">
        <f t="shared" si="14"/>
        <v>604.29600000000005</v>
      </c>
    </row>
    <row r="277" spans="1:13" s="101" customFormat="1" ht="20" customHeight="1" x14ac:dyDescent="0.2">
      <c r="A277" s="126">
        <v>275</v>
      </c>
      <c r="B277" s="105" t="s">
        <v>3728</v>
      </c>
      <c r="C277" s="105" t="s">
        <v>1613</v>
      </c>
      <c r="D277" s="105" t="s">
        <v>3727</v>
      </c>
      <c r="E277" s="115">
        <v>45482</v>
      </c>
      <c r="F277" s="105" t="s">
        <v>3726</v>
      </c>
      <c r="G277" s="105" t="s">
        <v>3725</v>
      </c>
      <c r="H277" s="101" t="s">
        <v>3724</v>
      </c>
      <c r="I277" s="106">
        <v>7.6</v>
      </c>
      <c r="J277" s="101">
        <v>953</v>
      </c>
      <c r="K277" s="106">
        <f t="shared" si="13"/>
        <v>7242.7999999999993</v>
      </c>
      <c r="L277" s="106">
        <f t="shared" si="12"/>
        <v>724.28</v>
      </c>
      <c r="M277" s="106">
        <f t="shared" si="14"/>
        <v>7967.079999999999</v>
      </c>
    </row>
    <row r="278" spans="1:13" s="101" customFormat="1" ht="20" customHeight="1" x14ac:dyDescent="0.2">
      <c r="A278" s="126">
        <v>276</v>
      </c>
      <c r="B278" s="105" t="s">
        <v>770</v>
      </c>
      <c r="C278" s="105" t="s">
        <v>15</v>
      </c>
      <c r="D278" s="105" t="s">
        <v>3723</v>
      </c>
      <c r="E278" s="115">
        <v>45483</v>
      </c>
      <c r="F278" s="105" t="s">
        <v>5017</v>
      </c>
      <c r="G278" s="105" t="s">
        <v>3722</v>
      </c>
      <c r="H278" s="101" t="s">
        <v>3721</v>
      </c>
      <c r="I278" s="106">
        <v>5.6</v>
      </c>
      <c r="J278" s="101">
        <v>29</v>
      </c>
      <c r="K278" s="106">
        <f t="shared" si="13"/>
        <v>162.39999999999998</v>
      </c>
      <c r="L278" s="106">
        <f t="shared" si="12"/>
        <v>16.239999999999998</v>
      </c>
      <c r="M278" s="106">
        <f t="shared" si="14"/>
        <v>178.64</v>
      </c>
    </row>
    <row r="279" spans="1:13" s="101" customFormat="1" ht="20" customHeight="1" x14ac:dyDescent="0.2">
      <c r="A279" s="126">
        <v>277</v>
      </c>
      <c r="B279" s="105" t="s">
        <v>3518</v>
      </c>
      <c r="C279" s="105" t="s">
        <v>2721</v>
      </c>
      <c r="D279" s="105" t="s">
        <v>3720</v>
      </c>
      <c r="E279" s="115">
        <v>45484</v>
      </c>
      <c r="F279" s="105" t="s">
        <v>1916</v>
      </c>
      <c r="G279" s="105" t="s">
        <v>3719</v>
      </c>
      <c r="H279" s="101" t="s">
        <v>3718</v>
      </c>
      <c r="I279" s="106">
        <v>5.53</v>
      </c>
      <c r="J279" s="101">
        <v>490</v>
      </c>
      <c r="K279" s="106">
        <f t="shared" si="13"/>
        <v>2709.7000000000003</v>
      </c>
      <c r="L279" s="106">
        <f t="shared" si="12"/>
        <v>270.97000000000003</v>
      </c>
      <c r="M279" s="106">
        <f t="shared" si="14"/>
        <v>2980.67</v>
      </c>
    </row>
    <row r="280" spans="1:13" s="101" customFormat="1" ht="20" customHeight="1" x14ac:dyDescent="0.2">
      <c r="A280" s="126">
        <v>278</v>
      </c>
      <c r="B280" s="105" t="s">
        <v>3264</v>
      </c>
      <c r="C280" s="105" t="s">
        <v>3717</v>
      </c>
      <c r="D280" s="105" t="s">
        <v>3716</v>
      </c>
      <c r="E280" s="115">
        <v>45485</v>
      </c>
      <c r="F280" s="105" t="s">
        <v>3715</v>
      </c>
      <c r="G280" s="105" t="s">
        <v>3714</v>
      </c>
      <c r="H280" s="101" t="s">
        <v>3713</v>
      </c>
      <c r="I280" s="106">
        <v>8.61</v>
      </c>
      <c r="J280" s="101">
        <v>215</v>
      </c>
      <c r="K280" s="106">
        <f t="shared" si="13"/>
        <v>1851.1499999999999</v>
      </c>
      <c r="L280" s="106">
        <f t="shared" si="12"/>
        <v>185.11500000000001</v>
      </c>
      <c r="M280" s="106">
        <f t="shared" si="14"/>
        <v>2036.2649999999999</v>
      </c>
    </row>
    <row r="281" spans="1:13" s="101" customFormat="1" ht="20" customHeight="1" x14ac:dyDescent="0.2">
      <c r="A281" s="126">
        <v>279</v>
      </c>
      <c r="B281" s="105" t="s">
        <v>1296</v>
      </c>
      <c r="C281" s="105" t="s">
        <v>1008</v>
      </c>
      <c r="D281" s="105" t="s">
        <v>3712</v>
      </c>
      <c r="E281" s="115">
        <v>45488</v>
      </c>
      <c r="F281" s="105" t="s">
        <v>3711</v>
      </c>
      <c r="G281" s="105" t="s">
        <v>3710</v>
      </c>
      <c r="H281" s="101" t="s">
        <v>3709</v>
      </c>
      <c r="I281" s="106">
        <v>9.48</v>
      </c>
      <c r="J281" s="101">
        <v>426</v>
      </c>
      <c r="K281" s="106">
        <f t="shared" si="13"/>
        <v>4038.48</v>
      </c>
      <c r="L281" s="106">
        <f t="shared" si="12"/>
        <v>403.84800000000001</v>
      </c>
      <c r="M281" s="106">
        <f t="shared" si="14"/>
        <v>4442.3280000000004</v>
      </c>
    </row>
    <row r="282" spans="1:13" s="101" customFormat="1" ht="20" customHeight="1" x14ac:dyDescent="0.2">
      <c r="A282" s="126">
        <v>280</v>
      </c>
      <c r="B282" s="105" t="s">
        <v>3708</v>
      </c>
      <c r="C282" s="105" t="s">
        <v>3065</v>
      </c>
      <c r="D282" s="105" t="s">
        <v>3707</v>
      </c>
      <c r="E282" s="115">
        <v>45489</v>
      </c>
      <c r="F282" s="105" t="s">
        <v>5018</v>
      </c>
      <c r="G282" s="105" t="s">
        <v>3706</v>
      </c>
      <c r="H282" s="101" t="s">
        <v>3705</v>
      </c>
      <c r="I282" s="106">
        <v>6.66</v>
      </c>
      <c r="J282" s="101">
        <v>894</v>
      </c>
      <c r="K282" s="106">
        <f t="shared" si="13"/>
        <v>5954.04</v>
      </c>
      <c r="L282" s="106">
        <f t="shared" si="12"/>
        <v>595.404</v>
      </c>
      <c r="M282" s="106">
        <f t="shared" si="14"/>
        <v>6549.4439999999995</v>
      </c>
    </row>
    <row r="283" spans="1:13" s="101" customFormat="1" ht="20" customHeight="1" x14ac:dyDescent="0.2">
      <c r="A283" s="126">
        <v>281</v>
      </c>
      <c r="B283" s="105" t="s">
        <v>504</v>
      </c>
      <c r="C283" s="105" t="s">
        <v>1699</v>
      </c>
      <c r="D283" s="105" t="s">
        <v>3704</v>
      </c>
      <c r="E283" s="115">
        <v>45490</v>
      </c>
      <c r="F283" s="105" t="s">
        <v>3703</v>
      </c>
      <c r="G283" s="105" t="s">
        <v>3702</v>
      </c>
      <c r="H283" s="101" t="s">
        <v>3701</v>
      </c>
      <c r="I283" s="106">
        <v>6.1</v>
      </c>
      <c r="J283" s="101">
        <v>225</v>
      </c>
      <c r="K283" s="106">
        <f t="shared" si="13"/>
        <v>1372.5</v>
      </c>
      <c r="L283" s="106">
        <f t="shared" si="12"/>
        <v>137.25</v>
      </c>
      <c r="M283" s="106">
        <f t="shared" si="14"/>
        <v>1509.75</v>
      </c>
    </row>
    <row r="284" spans="1:13" s="101" customFormat="1" ht="20" customHeight="1" x14ac:dyDescent="0.2">
      <c r="A284" s="126">
        <v>282</v>
      </c>
      <c r="B284" s="105" t="s">
        <v>3296</v>
      </c>
      <c r="C284" s="105" t="s">
        <v>206</v>
      </c>
      <c r="D284" s="105" t="s">
        <v>3700</v>
      </c>
      <c r="E284" s="115">
        <v>45491</v>
      </c>
      <c r="F284" s="105" t="s">
        <v>3699</v>
      </c>
      <c r="G284" s="105" t="s">
        <v>3698</v>
      </c>
      <c r="H284" s="101" t="s">
        <v>3697</v>
      </c>
      <c r="I284" s="106">
        <v>9.59</v>
      </c>
      <c r="J284" s="101">
        <v>882</v>
      </c>
      <c r="K284" s="106">
        <f t="shared" si="13"/>
        <v>8458.3799999999992</v>
      </c>
      <c r="L284" s="106">
        <f t="shared" si="12"/>
        <v>845.83799999999997</v>
      </c>
      <c r="M284" s="106">
        <f t="shared" si="14"/>
        <v>9304.2179999999989</v>
      </c>
    </row>
    <row r="285" spans="1:13" s="101" customFormat="1" ht="20" customHeight="1" x14ac:dyDescent="0.2">
      <c r="A285" s="126">
        <v>283</v>
      </c>
      <c r="B285" s="105" t="s">
        <v>218</v>
      </c>
      <c r="C285" s="105" t="s">
        <v>3696</v>
      </c>
      <c r="D285" s="105" t="s">
        <v>3695</v>
      </c>
      <c r="E285" s="115">
        <v>45492</v>
      </c>
      <c r="F285" s="105" t="s">
        <v>3694</v>
      </c>
      <c r="G285" s="105" t="s">
        <v>3693</v>
      </c>
      <c r="H285" s="101" t="s">
        <v>3692</v>
      </c>
      <c r="I285" s="106">
        <v>8.7200000000000006</v>
      </c>
      <c r="J285" s="101">
        <v>98</v>
      </c>
      <c r="K285" s="106">
        <f t="shared" si="13"/>
        <v>854.56000000000006</v>
      </c>
      <c r="L285" s="106">
        <f t="shared" si="12"/>
        <v>85.456000000000017</v>
      </c>
      <c r="M285" s="106">
        <f t="shared" si="14"/>
        <v>940.01600000000008</v>
      </c>
    </row>
    <row r="286" spans="1:13" s="101" customFormat="1" ht="20" customHeight="1" x14ac:dyDescent="0.2">
      <c r="A286" s="126">
        <v>284</v>
      </c>
      <c r="B286" s="105" t="s">
        <v>651</v>
      </c>
      <c r="C286" s="105" t="s">
        <v>2721</v>
      </c>
      <c r="D286" s="105" t="s">
        <v>3691</v>
      </c>
      <c r="E286" s="115">
        <v>45495</v>
      </c>
      <c r="F286" s="105" t="s">
        <v>3690</v>
      </c>
      <c r="G286" s="105" t="s">
        <v>3689</v>
      </c>
      <c r="H286" s="101" t="s">
        <v>3688</v>
      </c>
      <c r="I286" s="106">
        <v>5.79</v>
      </c>
      <c r="J286" s="101">
        <v>312</v>
      </c>
      <c r="K286" s="106">
        <f t="shared" si="13"/>
        <v>1806.48</v>
      </c>
      <c r="L286" s="106">
        <f t="shared" si="12"/>
        <v>180.64800000000002</v>
      </c>
      <c r="M286" s="106">
        <f t="shared" si="14"/>
        <v>1987.1280000000002</v>
      </c>
    </row>
    <row r="287" spans="1:13" s="101" customFormat="1" ht="20" customHeight="1" x14ac:dyDescent="0.2">
      <c r="A287" s="126">
        <v>285</v>
      </c>
      <c r="B287" s="105" t="s">
        <v>3687</v>
      </c>
      <c r="C287" s="105" t="s">
        <v>503</v>
      </c>
      <c r="D287" s="105" t="s">
        <v>3686</v>
      </c>
      <c r="E287" s="115">
        <v>45496</v>
      </c>
      <c r="F287" s="105" t="s">
        <v>5019</v>
      </c>
      <c r="G287" s="105" t="s">
        <v>3685</v>
      </c>
      <c r="H287" s="101" t="s">
        <v>1684</v>
      </c>
      <c r="I287" s="106">
        <v>8.65</v>
      </c>
      <c r="J287" s="101">
        <v>52</v>
      </c>
      <c r="K287" s="106">
        <f t="shared" si="13"/>
        <v>449.8</v>
      </c>
      <c r="L287" s="106">
        <f t="shared" si="12"/>
        <v>44.980000000000004</v>
      </c>
      <c r="M287" s="106">
        <f t="shared" si="14"/>
        <v>494.78000000000003</v>
      </c>
    </row>
    <row r="288" spans="1:13" s="101" customFormat="1" ht="20" customHeight="1" x14ac:dyDescent="0.2">
      <c r="A288" s="126">
        <v>286</v>
      </c>
      <c r="B288" s="105" t="s">
        <v>43</v>
      </c>
      <c r="C288" s="105" t="s">
        <v>792</v>
      </c>
      <c r="D288" s="105" t="s">
        <v>3684</v>
      </c>
      <c r="E288" s="115">
        <v>45497</v>
      </c>
      <c r="F288" s="105" t="s">
        <v>3683</v>
      </c>
      <c r="G288" s="105" t="s">
        <v>3682</v>
      </c>
      <c r="H288" s="101" t="s">
        <v>3681</v>
      </c>
      <c r="I288" s="106">
        <v>9.07</v>
      </c>
      <c r="J288" s="101">
        <v>609</v>
      </c>
      <c r="K288" s="106">
        <f t="shared" si="13"/>
        <v>5523.63</v>
      </c>
      <c r="L288" s="106">
        <f t="shared" si="12"/>
        <v>552.36300000000006</v>
      </c>
      <c r="M288" s="106">
        <f t="shared" si="14"/>
        <v>6075.9930000000004</v>
      </c>
    </row>
    <row r="289" spans="1:13" s="101" customFormat="1" ht="20" customHeight="1" x14ac:dyDescent="0.2">
      <c r="A289" s="126">
        <v>287</v>
      </c>
      <c r="B289" s="105" t="s">
        <v>1571</v>
      </c>
      <c r="C289" s="105" t="s">
        <v>3680</v>
      </c>
      <c r="D289" s="105" t="s">
        <v>3679</v>
      </c>
      <c r="E289" s="115">
        <v>45498</v>
      </c>
      <c r="F289" s="105" t="s">
        <v>3678</v>
      </c>
      <c r="G289" s="105" t="s">
        <v>3677</v>
      </c>
      <c r="H289" s="101" t="s">
        <v>3676</v>
      </c>
      <c r="I289" s="106">
        <v>6.38</v>
      </c>
      <c r="J289" s="101">
        <v>282</v>
      </c>
      <c r="K289" s="106">
        <f t="shared" si="13"/>
        <v>1799.16</v>
      </c>
      <c r="L289" s="106">
        <f t="shared" si="12"/>
        <v>179.91600000000003</v>
      </c>
      <c r="M289" s="106">
        <f t="shared" si="14"/>
        <v>1979.076</v>
      </c>
    </row>
    <row r="290" spans="1:13" s="101" customFormat="1" ht="20" customHeight="1" x14ac:dyDescent="0.2">
      <c r="A290" s="126">
        <v>288</v>
      </c>
      <c r="B290" s="105" t="s">
        <v>3675</v>
      </c>
      <c r="C290" s="105" t="s">
        <v>3674</v>
      </c>
      <c r="D290" s="105" t="s">
        <v>3673</v>
      </c>
      <c r="E290" s="115">
        <v>45499</v>
      </c>
      <c r="F290" s="105" t="s">
        <v>3672</v>
      </c>
      <c r="G290" s="105" t="s">
        <v>3671</v>
      </c>
      <c r="H290" s="101" t="s">
        <v>3670</v>
      </c>
      <c r="I290" s="106">
        <v>8.08</v>
      </c>
      <c r="J290" s="101">
        <v>643</v>
      </c>
      <c r="K290" s="106">
        <f t="shared" si="13"/>
        <v>5195.4399999999996</v>
      </c>
      <c r="L290" s="106">
        <f t="shared" si="12"/>
        <v>519.54399999999998</v>
      </c>
      <c r="M290" s="106">
        <f t="shared" si="14"/>
        <v>5714.9839999999995</v>
      </c>
    </row>
    <row r="291" spans="1:13" s="101" customFormat="1" ht="20" customHeight="1" x14ac:dyDescent="0.2">
      <c r="A291" s="126">
        <v>289</v>
      </c>
      <c r="B291" s="105" t="s">
        <v>3669</v>
      </c>
      <c r="C291" s="105" t="s">
        <v>2171</v>
      </c>
      <c r="D291" s="105" t="s">
        <v>3668</v>
      </c>
      <c r="E291" s="115">
        <v>45502</v>
      </c>
      <c r="F291" s="105" t="s">
        <v>5020</v>
      </c>
      <c r="G291" s="105" t="s">
        <v>3667</v>
      </c>
      <c r="H291" s="101" t="s">
        <v>3666</v>
      </c>
      <c r="I291" s="106">
        <v>8.9499999999999993</v>
      </c>
      <c r="J291" s="101">
        <v>23</v>
      </c>
      <c r="K291" s="106">
        <f t="shared" si="13"/>
        <v>205.85</v>
      </c>
      <c r="L291" s="106">
        <f t="shared" si="12"/>
        <v>20.585000000000001</v>
      </c>
      <c r="M291" s="106">
        <f t="shared" si="14"/>
        <v>226.435</v>
      </c>
    </row>
    <row r="292" spans="1:13" s="101" customFormat="1" ht="20" customHeight="1" x14ac:dyDescent="0.2">
      <c r="A292" s="126">
        <v>290</v>
      </c>
      <c r="B292" s="105" t="s">
        <v>3045</v>
      </c>
      <c r="C292" s="105" t="s">
        <v>1699</v>
      </c>
      <c r="D292" s="105" t="s">
        <v>3665</v>
      </c>
      <c r="E292" s="115">
        <v>45503</v>
      </c>
      <c r="F292" s="105" t="s">
        <v>3664</v>
      </c>
      <c r="G292" s="105" t="s">
        <v>3663</v>
      </c>
      <c r="H292" s="101" t="s">
        <v>3662</v>
      </c>
      <c r="I292" s="106">
        <v>8.73</v>
      </c>
      <c r="J292" s="101">
        <v>784</v>
      </c>
      <c r="K292" s="106">
        <f t="shared" si="13"/>
        <v>6844.3200000000006</v>
      </c>
      <c r="L292" s="106">
        <f t="shared" si="12"/>
        <v>684.43200000000013</v>
      </c>
      <c r="M292" s="106">
        <f t="shared" si="14"/>
        <v>7528.7520000000004</v>
      </c>
    </row>
    <row r="293" spans="1:13" s="101" customFormat="1" ht="20" customHeight="1" x14ac:dyDescent="0.2">
      <c r="A293" s="126">
        <v>291</v>
      </c>
      <c r="B293" s="105" t="s">
        <v>605</v>
      </c>
      <c r="C293" s="105" t="s">
        <v>703</v>
      </c>
      <c r="D293" s="105" t="s">
        <v>3661</v>
      </c>
      <c r="E293" s="115">
        <v>45504</v>
      </c>
      <c r="F293" s="105" t="s">
        <v>3660</v>
      </c>
      <c r="G293" s="105" t="s">
        <v>3659</v>
      </c>
      <c r="H293" s="101" t="s">
        <v>3658</v>
      </c>
      <c r="I293" s="106">
        <v>9.0399999999999991</v>
      </c>
      <c r="J293" s="101">
        <v>109</v>
      </c>
      <c r="K293" s="106">
        <f t="shared" si="13"/>
        <v>985.3599999999999</v>
      </c>
      <c r="L293" s="106">
        <f t="shared" si="12"/>
        <v>98.536000000000001</v>
      </c>
      <c r="M293" s="106">
        <f t="shared" si="14"/>
        <v>1083.896</v>
      </c>
    </row>
    <row r="294" spans="1:13" s="101" customFormat="1" ht="20" customHeight="1" x14ac:dyDescent="0.2">
      <c r="A294" s="126">
        <v>292</v>
      </c>
      <c r="B294" s="105" t="s">
        <v>464</v>
      </c>
      <c r="C294" s="105" t="s">
        <v>634</v>
      </c>
      <c r="D294" s="105" t="s">
        <v>3657</v>
      </c>
      <c r="E294" s="115">
        <v>45505</v>
      </c>
      <c r="F294" s="105" t="s">
        <v>5021</v>
      </c>
      <c r="G294" s="105" t="s">
        <v>3656</v>
      </c>
      <c r="H294" s="101" t="s">
        <v>3655</v>
      </c>
      <c r="I294" s="106">
        <v>5.2</v>
      </c>
      <c r="J294" s="101">
        <v>503</v>
      </c>
      <c r="K294" s="106">
        <f t="shared" si="13"/>
        <v>2615.6</v>
      </c>
      <c r="L294" s="106">
        <f t="shared" si="12"/>
        <v>261.56</v>
      </c>
      <c r="M294" s="106">
        <f t="shared" si="14"/>
        <v>2877.16</v>
      </c>
    </row>
    <row r="295" spans="1:13" s="101" customFormat="1" ht="20" customHeight="1" x14ac:dyDescent="0.2">
      <c r="A295" s="126">
        <v>293</v>
      </c>
      <c r="B295" s="105" t="s">
        <v>1461</v>
      </c>
      <c r="C295" s="105" t="s">
        <v>2177</v>
      </c>
      <c r="D295" s="105" t="s">
        <v>3654</v>
      </c>
      <c r="E295" s="115">
        <v>45506</v>
      </c>
      <c r="F295" s="105" t="s">
        <v>5022</v>
      </c>
      <c r="G295" s="105" t="s">
        <v>3653</v>
      </c>
      <c r="H295" s="101" t="s">
        <v>3197</v>
      </c>
      <c r="I295" s="106">
        <v>6.31</v>
      </c>
      <c r="J295" s="101">
        <v>864</v>
      </c>
      <c r="K295" s="106">
        <f t="shared" si="13"/>
        <v>5451.8399999999992</v>
      </c>
      <c r="L295" s="106">
        <f t="shared" si="12"/>
        <v>545.18399999999997</v>
      </c>
      <c r="M295" s="106">
        <f t="shared" si="14"/>
        <v>5997.0239999999994</v>
      </c>
    </row>
    <row r="296" spans="1:13" s="101" customFormat="1" ht="20" customHeight="1" x14ac:dyDescent="0.2">
      <c r="A296" s="126">
        <v>294</v>
      </c>
      <c r="B296" s="105" t="s">
        <v>3652</v>
      </c>
      <c r="C296" s="105" t="s">
        <v>2563</v>
      </c>
      <c r="D296" s="105" t="s">
        <v>3651</v>
      </c>
      <c r="E296" s="115">
        <v>45509</v>
      </c>
      <c r="F296" s="105" t="s">
        <v>3650</v>
      </c>
      <c r="G296" s="105" t="s">
        <v>3649</v>
      </c>
      <c r="H296" s="101" t="s">
        <v>3648</v>
      </c>
      <c r="I296" s="106">
        <v>6.52</v>
      </c>
      <c r="J296" s="101">
        <v>715</v>
      </c>
      <c r="K296" s="106">
        <f t="shared" si="13"/>
        <v>4661.7999999999993</v>
      </c>
      <c r="L296" s="106">
        <f t="shared" si="12"/>
        <v>466.17999999999995</v>
      </c>
      <c r="M296" s="106">
        <f t="shared" si="14"/>
        <v>5127.9799999999996</v>
      </c>
    </row>
    <row r="297" spans="1:13" s="101" customFormat="1" ht="20" customHeight="1" x14ac:dyDescent="0.2">
      <c r="A297" s="126">
        <v>295</v>
      </c>
      <c r="B297" s="105" t="s">
        <v>3647</v>
      </c>
      <c r="C297" s="105" t="s">
        <v>1794</v>
      </c>
      <c r="D297" s="105" t="s">
        <v>3646</v>
      </c>
      <c r="E297" s="115">
        <v>45510</v>
      </c>
      <c r="F297" s="105" t="s">
        <v>5023</v>
      </c>
      <c r="G297" s="105" t="s">
        <v>3645</v>
      </c>
      <c r="H297" s="101" t="s">
        <v>3644</v>
      </c>
      <c r="I297" s="106">
        <v>8.06</v>
      </c>
      <c r="J297" s="101">
        <v>602</v>
      </c>
      <c r="K297" s="106">
        <f t="shared" si="13"/>
        <v>4852.12</v>
      </c>
      <c r="L297" s="106">
        <f t="shared" si="12"/>
        <v>485.21199999999999</v>
      </c>
      <c r="M297" s="106">
        <f t="shared" si="14"/>
        <v>5337.3320000000003</v>
      </c>
    </row>
    <row r="298" spans="1:13" s="101" customFormat="1" ht="20" customHeight="1" x14ac:dyDescent="0.2">
      <c r="A298" s="126">
        <v>296</v>
      </c>
      <c r="B298" s="105" t="s">
        <v>3643</v>
      </c>
      <c r="C298" s="105" t="s">
        <v>2947</v>
      </c>
      <c r="D298" s="105" t="s">
        <v>3642</v>
      </c>
      <c r="E298" s="115">
        <v>45511</v>
      </c>
      <c r="F298" s="105" t="s">
        <v>3641</v>
      </c>
      <c r="G298" s="105" t="s">
        <v>3640</v>
      </c>
      <c r="H298" s="101" t="s">
        <v>3147</v>
      </c>
      <c r="I298" s="106">
        <v>7.99</v>
      </c>
      <c r="J298" s="101">
        <v>640</v>
      </c>
      <c r="K298" s="106">
        <f t="shared" si="13"/>
        <v>5113.6000000000004</v>
      </c>
      <c r="L298" s="106">
        <f t="shared" si="12"/>
        <v>511.36000000000007</v>
      </c>
      <c r="M298" s="106">
        <f t="shared" si="14"/>
        <v>5624.96</v>
      </c>
    </row>
    <row r="299" spans="1:13" s="101" customFormat="1" ht="20" customHeight="1" x14ac:dyDescent="0.2">
      <c r="A299" s="126">
        <v>297</v>
      </c>
      <c r="B299" s="105" t="s">
        <v>3639</v>
      </c>
      <c r="C299" s="105" t="s">
        <v>1653</v>
      </c>
      <c r="D299" s="105" t="s">
        <v>3638</v>
      </c>
      <c r="E299" s="115">
        <v>45512</v>
      </c>
      <c r="F299" s="105" t="s">
        <v>5024</v>
      </c>
      <c r="G299" s="105" t="s">
        <v>3637</v>
      </c>
      <c r="H299" s="101" t="s">
        <v>3636</v>
      </c>
      <c r="I299" s="106">
        <v>8.73</v>
      </c>
      <c r="J299" s="101">
        <v>97</v>
      </c>
      <c r="K299" s="106">
        <f t="shared" si="13"/>
        <v>846.81000000000006</v>
      </c>
      <c r="L299" s="106">
        <f t="shared" si="12"/>
        <v>84.681000000000012</v>
      </c>
      <c r="M299" s="106">
        <f t="shared" si="14"/>
        <v>931.4910000000001</v>
      </c>
    </row>
    <row r="300" spans="1:13" s="101" customFormat="1" ht="20" customHeight="1" x14ac:dyDescent="0.2">
      <c r="A300" s="126">
        <v>298</v>
      </c>
      <c r="B300" s="105" t="s">
        <v>3635</v>
      </c>
      <c r="C300" s="105" t="s">
        <v>3634</v>
      </c>
      <c r="D300" s="105" t="s">
        <v>3633</v>
      </c>
      <c r="E300" s="115">
        <v>45513</v>
      </c>
      <c r="F300" s="105" t="s">
        <v>5025</v>
      </c>
      <c r="G300" s="105" t="s">
        <v>3632</v>
      </c>
      <c r="H300" s="101" t="s">
        <v>3631</v>
      </c>
      <c r="I300" s="106">
        <v>5.19</v>
      </c>
      <c r="J300" s="101">
        <v>930</v>
      </c>
      <c r="K300" s="106">
        <f t="shared" si="13"/>
        <v>4826.7000000000007</v>
      </c>
      <c r="L300" s="106">
        <f t="shared" si="12"/>
        <v>482.67000000000007</v>
      </c>
      <c r="M300" s="106">
        <f t="shared" si="14"/>
        <v>5309.3700000000008</v>
      </c>
    </row>
    <row r="301" spans="1:13" s="101" customFormat="1" ht="20" customHeight="1" x14ac:dyDescent="0.2">
      <c r="A301" s="126">
        <v>299</v>
      </c>
      <c r="B301" s="105" t="s">
        <v>2888</v>
      </c>
      <c r="C301" s="105" t="s">
        <v>3630</v>
      </c>
      <c r="D301" s="105" t="s">
        <v>3629</v>
      </c>
      <c r="E301" s="115">
        <v>45516</v>
      </c>
      <c r="F301" s="105" t="s">
        <v>3628</v>
      </c>
      <c r="G301" s="105" t="s">
        <v>3627</v>
      </c>
      <c r="H301" s="101" t="s">
        <v>3626</v>
      </c>
      <c r="I301" s="106">
        <v>6.58</v>
      </c>
      <c r="J301" s="101">
        <v>253</v>
      </c>
      <c r="K301" s="106">
        <f t="shared" si="13"/>
        <v>1664.74</v>
      </c>
      <c r="L301" s="106">
        <f t="shared" si="12"/>
        <v>166.47400000000002</v>
      </c>
      <c r="M301" s="106">
        <f t="shared" si="14"/>
        <v>1831.2139999999999</v>
      </c>
    </row>
    <row r="302" spans="1:13" s="101" customFormat="1" ht="20" customHeight="1" x14ac:dyDescent="0.2">
      <c r="A302" s="126">
        <v>300</v>
      </c>
      <c r="B302" s="105" t="s">
        <v>2888</v>
      </c>
      <c r="C302" s="105" t="s">
        <v>729</v>
      </c>
      <c r="D302" s="105" t="s">
        <v>3625</v>
      </c>
      <c r="E302" s="115">
        <v>45517</v>
      </c>
      <c r="F302" s="105" t="s">
        <v>5026</v>
      </c>
      <c r="G302" s="105" t="s">
        <v>3624</v>
      </c>
      <c r="H302" s="101" t="s">
        <v>3623</v>
      </c>
      <c r="I302" s="106">
        <v>6.79</v>
      </c>
      <c r="J302" s="101">
        <v>735</v>
      </c>
      <c r="K302" s="106">
        <f t="shared" si="13"/>
        <v>4990.6499999999996</v>
      </c>
      <c r="L302" s="106">
        <f t="shared" si="12"/>
        <v>499.065</v>
      </c>
      <c r="M302" s="106">
        <f t="shared" si="14"/>
        <v>5489.7149999999992</v>
      </c>
    </row>
    <row r="303" spans="1:13" s="101" customFormat="1" ht="20" customHeight="1" x14ac:dyDescent="0.2">
      <c r="A303" s="126">
        <v>301</v>
      </c>
      <c r="B303" s="105" t="s">
        <v>1754</v>
      </c>
      <c r="C303" s="105" t="s">
        <v>492</v>
      </c>
      <c r="D303" s="105" t="s">
        <v>3622</v>
      </c>
      <c r="E303" s="115">
        <v>45518</v>
      </c>
      <c r="F303" s="105" t="s">
        <v>3621</v>
      </c>
      <c r="G303" s="105" t="s">
        <v>3620</v>
      </c>
      <c r="H303" s="101" t="s">
        <v>3619</v>
      </c>
      <c r="I303" s="106">
        <v>9.34</v>
      </c>
      <c r="J303" s="101">
        <v>191</v>
      </c>
      <c r="K303" s="106">
        <f t="shared" si="13"/>
        <v>1783.94</v>
      </c>
      <c r="L303" s="106">
        <f t="shared" si="12"/>
        <v>178.39400000000001</v>
      </c>
      <c r="M303" s="106">
        <f t="shared" si="14"/>
        <v>1962.3340000000001</v>
      </c>
    </row>
    <row r="304" spans="1:13" s="101" customFormat="1" ht="20" customHeight="1" x14ac:dyDescent="0.2">
      <c r="A304" s="126">
        <v>302</v>
      </c>
      <c r="B304" s="105" t="s">
        <v>3117</v>
      </c>
      <c r="C304" s="105" t="s">
        <v>3618</v>
      </c>
      <c r="D304" s="105" t="s">
        <v>3617</v>
      </c>
      <c r="E304" s="115">
        <v>45519</v>
      </c>
      <c r="F304" s="105" t="s">
        <v>3616</v>
      </c>
      <c r="G304" s="105" t="s">
        <v>3615</v>
      </c>
      <c r="H304" s="101" t="s">
        <v>3614</v>
      </c>
      <c r="I304" s="106">
        <v>8.76</v>
      </c>
      <c r="J304" s="101">
        <v>996</v>
      </c>
      <c r="K304" s="106">
        <f t="shared" si="13"/>
        <v>8724.9599999999991</v>
      </c>
      <c r="L304" s="106">
        <f t="shared" si="12"/>
        <v>872.49599999999998</v>
      </c>
      <c r="M304" s="106">
        <f t="shared" si="14"/>
        <v>9597.4559999999983</v>
      </c>
    </row>
    <row r="305" spans="1:13" s="101" customFormat="1" ht="20" customHeight="1" x14ac:dyDescent="0.2">
      <c r="A305" s="126">
        <v>303</v>
      </c>
      <c r="B305" s="105" t="s">
        <v>240</v>
      </c>
      <c r="C305" s="105" t="s">
        <v>891</v>
      </c>
      <c r="D305" s="105" t="s">
        <v>3613</v>
      </c>
      <c r="E305" s="115">
        <v>45520</v>
      </c>
      <c r="F305" s="105" t="s">
        <v>3612</v>
      </c>
      <c r="G305" s="105" t="s">
        <v>3611</v>
      </c>
      <c r="H305" s="101" t="s">
        <v>3610</v>
      </c>
      <c r="I305" s="106">
        <v>7.46</v>
      </c>
      <c r="J305" s="101">
        <v>375</v>
      </c>
      <c r="K305" s="106">
        <f t="shared" si="13"/>
        <v>2797.5</v>
      </c>
      <c r="L305" s="106">
        <f t="shared" si="12"/>
        <v>279.75</v>
      </c>
      <c r="M305" s="106">
        <f t="shared" si="14"/>
        <v>3077.25</v>
      </c>
    </row>
    <row r="306" spans="1:13" s="101" customFormat="1" ht="20" customHeight="1" x14ac:dyDescent="0.2">
      <c r="A306" s="126">
        <v>304</v>
      </c>
      <c r="B306" s="105" t="s">
        <v>3609</v>
      </c>
      <c r="C306" s="105" t="s">
        <v>2883</v>
      </c>
      <c r="D306" s="105" t="s">
        <v>3608</v>
      </c>
      <c r="E306" s="115">
        <v>45523</v>
      </c>
      <c r="F306" s="105" t="s">
        <v>1968</v>
      </c>
      <c r="G306" s="105" t="s">
        <v>3607</v>
      </c>
      <c r="H306" s="101" t="s">
        <v>3606</v>
      </c>
      <c r="I306" s="106">
        <v>5.82</v>
      </c>
      <c r="J306" s="101">
        <v>261</v>
      </c>
      <c r="K306" s="106">
        <f t="shared" si="13"/>
        <v>1519.02</v>
      </c>
      <c r="L306" s="106">
        <f t="shared" si="12"/>
        <v>151.90200000000002</v>
      </c>
      <c r="M306" s="106">
        <f t="shared" si="14"/>
        <v>1670.922</v>
      </c>
    </row>
    <row r="307" spans="1:13" s="101" customFormat="1" ht="20" customHeight="1" x14ac:dyDescent="0.2">
      <c r="A307" s="126">
        <v>305</v>
      </c>
      <c r="B307" s="105" t="s">
        <v>1437</v>
      </c>
      <c r="C307" s="105" t="s">
        <v>189</v>
      </c>
      <c r="D307" s="105" t="s">
        <v>3605</v>
      </c>
      <c r="E307" s="115">
        <v>45524</v>
      </c>
      <c r="F307" s="105" t="s">
        <v>3604</v>
      </c>
      <c r="G307" s="105" t="s">
        <v>3603</v>
      </c>
      <c r="H307" s="101" t="s">
        <v>3602</v>
      </c>
      <c r="I307" s="106">
        <v>6.67</v>
      </c>
      <c r="J307" s="101">
        <v>702</v>
      </c>
      <c r="K307" s="106">
        <f t="shared" si="13"/>
        <v>4682.34</v>
      </c>
      <c r="L307" s="106">
        <f t="shared" si="12"/>
        <v>468.23400000000004</v>
      </c>
      <c r="M307" s="106">
        <f t="shared" si="14"/>
        <v>5150.5740000000005</v>
      </c>
    </row>
    <row r="308" spans="1:13" s="101" customFormat="1" ht="20" customHeight="1" x14ac:dyDescent="0.2">
      <c r="A308" s="126">
        <v>306</v>
      </c>
      <c r="B308" s="105" t="s">
        <v>3601</v>
      </c>
      <c r="C308" s="105" t="s">
        <v>3600</v>
      </c>
      <c r="D308" s="105" t="s">
        <v>3599</v>
      </c>
      <c r="E308" s="115">
        <v>45525</v>
      </c>
      <c r="F308" s="105" t="s">
        <v>5027</v>
      </c>
      <c r="G308" s="105" t="s">
        <v>3598</v>
      </c>
      <c r="H308" s="101" t="s">
        <v>3597</v>
      </c>
      <c r="I308" s="106">
        <v>7.89</v>
      </c>
      <c r="J308" s="101">
        <v>811</v>
      </c>
      <c r="K308" s="106">
        <f t="shared" si="13"/>
        <v>6398.79</v>
      </c>
      <c r="L308" s="106">
        <f t="shared" si="12"/>
        <v>639.87900000000002</v>
      </c>
      <c r="M308" s="106">
        <f t="shared" si="14"/>
        <v>7038.6689999999999</v>
      </c>
    </row>
    <row r="309" spans="1:13" s="101" customFormat="1" ht="20" customHeight="1" x14ac:dyDescent="0.2">
      <c r="A309" s="126">
        <v>307</v>
      </c>
      <c r="B309" s="105" t="s">
        <v>207</v>
      </c>
      <c r="C309" s="105" t="s">
        <v>1152</v>
      </c>
      <c r="D309" s="105" t="s">
        <v>3596</v>
      </c>
      <c r="E309" s="115">
        <v>45526</v>
      </c>
      <c r="F309" s="105" t="s">
        <v>3595</v>
      </c>
      <c r="G309" s="105" t="s">
        <v>3594</v>
      </c>
      <c r="H309" s="101" t="s">
        <v>3593</v>
      </c>
      <c r="I309" s="106">
        <v>5.62</v>
      </c>
      <c r="J309" s="101">
        <v>231</v>
      </c>
      <c r="K309" s="106">
        <f t="shared" si="13"/>
        <v>1298.22</v>
      </c>
      <c r="L309" s="106">
        <f t="shared" si="12"/>
        <v>129.822</v>
      </c>
      <c r="M309" s="106">
        <f t="shared" si="14"/>
        <v>1428.0419999999999</v>
      </c>
    </row>
    <row r="310" spans="1:13" s="101" customFormat="1" ht="20" customHeight="1" x14ac:dyDescent="0.2">
      <c r="A310" s="126">
        <v>308</v>
      </c>
      <c r="B310" s="105" t="s">
        <v>571</v>
      </c>
      <c r="C310" s="105" t="s">
        <v>3592</v>
      </c>
      <c r="D310" s="105" t="s">
        <v>3591</v>
      </c>
      <c r="E310" s="115">
        <v>45527</v>
      </c>
      <c r="F310" s="105" t="s">
        <v>3590</v>
      </c>
      <c r="G310" s="105" t="s">
        <v>3589</v>
      </c>
      <c r="H310" s="101" t="s">
        <v>3588</v>
      </c>
      <c r="I310" s="106">
        <v>6.05</v>
      </c>
      <c r="J310" s="101">
        <v>378</v>
      </c>
      <c r="K310" s="106">
        <f t="shared" si="13"/>
        <v>2286.9</v>
      </c>
      <c r="L310" s="106">
        <f t="shared" si="12"/>
        <v>228.69000000000003</v>
      </c>
      <c r="M310" s="106">
        <f t="shared" si="14"/>
        <v>2515.59</v>
      </c>
    </row>
    <row r="311" spans="1:13" s="101" customFormat="1" ht="20" customHeight="1" x14ac:dyDescent="0.2">
      <c r="A311" s="126">
        <v>309</v>
      </c>
      <c r="B311" s="105" t="s">
        <v>1587</v>
      </c>
      <c r="C311" s="105" t="s">
        <v>2408</v>
      </c>
      <c r="D311" s="105" t="s">
        <v>3587</v>
      </c>
      <c r="E311" s="115">
        <v>45530</v>
      </c>
      <c r="F311" s="105" t="s">
        <v>3586</v>
      </c>
      <c r="G311" s="105" t="s">
        <v>3585</v>
      </c>
      <c r="H311" s="101" t="s">
        <v>3584</v>
      </c>
      <c r="I311" s="106">
        <v>7.13</v>
      </c>
      <c r="J311" s="101">
        <v>293</v>
      </c>
      <c r="K311" s="106">
        <f t="shared" si="13"/>
        <v>2089.09</v>
      </c>
      <c r="L311" s="106">
        <f t="shared" si="12"/>
        <v>208.90900000000002</v>
      </c>
      <c r="M311" s="106">
        <f t="shared" si="14"/>
        <v>2297.9990000000003</v>
      </c>
    </row>
    <row r="312" spans="1:13" s="101" customFormat="1" ht="20" customHeight="1" x14ac:dyDescent="0.2">
      <c r="A312" s="126">
        <v>310</v>
      </c>
      <c r="B312" s="105" t="s">
        <v>3583</v>
      </c>
      <c r="C312" s="105" t="s">
        <v>7</v>
      </c>
      <c r="D312" s="105" t="s">
        <v>3582</v>
      </c>
      <c r="E312" s="115">
        <v>45531</v>
      </c>
      <c r="F312" s="105" t="s">
        <v>3581</v>
      </c>
      <c r="G312" s="105" t="s">
        <v>3580</v>
      </c>
      <c r="H312" s="101" t="s">
        <v>3579</v>
      </c>
      <c r="I312" s="106">
        <v>5.0999999999999996</v>
      </c>
      <c r="J312" s="101">
        <v>651</v>
      </c>
      <c r="K312" s="106">
        <f t="shared" si="13"/>
        <v>3320.1</v>
      </c>
      <c r="L312" s="106">
        <f t="shared" si="12"/>
        <v>332.01</v>
      </c>
      <c r="M312" s="106">
        <f t="shared" si="14"/>
        <v>3652.1099999999997</v>
      </c>
    </row>
    <row r="313" spans="1:13" s="101" customFormat="1" ht="20" customHeight="1" x14ac:dyDescent="0.2">
      <c r="A313" s="126">
        <v>311</v>
      </c>
      <c r="B313" s="105" t="s">
        <v>1789</v>
      </c>
      <c r="C313" s="105" t="s">
        <v>1341</v>
      </c>
      <c r="D313" s="105" t="s">
        <v>3578</v>
      </c>
      <c r="E313" s="115">
        <v>45532</v>
      </c>
      <c r="F313" s="105" t="s">
        <v>3577</v>
      </c>
      <c r="G313" s="105" t="s">
        <v>3576</v>
      </c>
      <c r="H313" s="101" t="s">
        <v>3575</v>
      </c>
      <c r="I313" s="106">
        <v>6.43</v>
      </c>
      <c r="J313" s="101">
        <v>428</v>
      </c>
      <c r="K313" s="106">
        <f t="shared" si="13"/>
        <v>2752.04</v>
      </c>
      <c r="L313" s="106">
        <f t="shared" si="12"/>
        <v>275.20400000000001</v>
      </c>
      <c r="M313" s="106">
        <f t="shared" si="14"/>
        <v>3027.2440000000001</v>
      </c>
    </row>
    <row r="314" spans="1:13" s="101" customFormat="1" ht="20" customHeight="1" x14ac:dyDescent="0.2">
      <c r="A314" s="126">
        <v>312</v>
      </c>
      <c r="B314" s="105" t="s">
        <v>2290</v>
      </c>
      <c r="C314" s="105" t="s">
        <v>697</v>
      </c>
      <c r="D314" s="105" t="s">
        <v>3574</v>
      </c>
      <c r="E314" s="115">
        <v>45533</v>
      </c>
      <c r="F314" s="105" t="s">
        <v>5028</v>
      </c>
      <c r="G314" s="105" t="s">
        <v>3573</v>
      </c>
      <c r="H314" s="101" t="s">
        <v>3572</v>
      </c>
      <c r="I314" s="106">
        <v>5.49</v>
      </c>
      <c r="J314" s="101">
        <v>641</v>
      </c>
      <c r="K314" s="106">
        <f t="shared" si="13"/>
        <v>3519.09</v>
      </c>
      <c r="L314" s="106">
        <f t="shared" si="12"/>
        <v>351.90900000000005</v>
      </c>
      <c r="M314" s="106">
        <f t="shared" si="14"/>
        <v>3870.9990000000003</v>
      </c>
    </row>
    <row r="315" spans="1:13" s="101" customFormat="1" ht="20" customHeight="1" x14ac:dyDescent="0.2">
      <c r="A315" s="126">
        <v>313</v>
      </c>
      <c r="B315" s="105" t="s">
        <v>3571</v>
      </c>
      <c r="C315" s="105" t="s">
        <v>1112</v>
      </c>
      <c r="D315" s="105" t="s">
        <v>3570</v>
      </c>
      <c r="E315" s="115">
        <v>45534</v>
      </c>
      <c r="F315" s="105" t="s">
        <v>3569</v>
      </c>
      <c r="G315" s="105" t="s">
        <v>3568</v>
      </c>
      <c r="H315" s="101" t="s">
        <v>3567</v>
      </c>
      <c r="I315" s="106">
        <v>6.78</v>
      </c>
      <c r="J315" s="101">
        <v>909</v>
      </c>
      <c r="K315" s="106">
        <f t="shared" si="13"/>
        <v>6163.02</v>
      </c>
      <c r="L315" s="106">
        <f t="shared" si="12"/>
        <v>616.30200000000013</v>
      </c>
      <c r="M315" s="106">
        <f t="shared" si="14"/>
        <v>6779.3220000000001</v>
      </c>
    </row>
    <row r="316" spans="1:13" s="101" customFormat="1" ht="20" customHeight="1" x14ac:dyDescent="0.2">
      <c r="A316" s="126">
        <v>314</v>
      </c>
      <c r="B316" s="105" t="s">
        <v>571</v>
      </c>
      <c r="C316" s="105" t="s">
        <v>1783</v>
      </c>
      <c r="D316" s="105" t="s">
        <v>3566</v>
      </c>
      <c r="E316" s="115">
        <v>45537</v>
      </c>
      <c r="F316" s="105" t="s">
        <v>5029</v>
      </c>
      <c r="G316" s="105" t="s">
        <v>3565</v>
      </c>
      <c r="H316" s="101" t="s">
        <v>3564</v>
      </c>
      <c r="I316" s="106">
        <v>8.66</v>
      </c>
      <c r="J316" s="101">
        <v>574</v>
      </c>
      <c r="K316" s="106">
        <f t="shared" si="13"/>
        <v>4970.84</v>
      </c>
      <c r="L316" s="106">
        <f t="shared" si="12"/>
        <v>497.08400000000006</v>
      </c>
      <c r="M316" s="106">
        <f t="shared" si="14"/>
        <v>5467.924</v>
      </c>
    </row>
    <row r="317" spans="1:13" s="101" customFormat="1" ht="20" customHeight="1" x14ac:dyDescent="0.2">
      <c r="A317" s="126">
        <v>315</v>
      </c>
      <c r="B317" s="105" t="s">
        <v>46</v>
      </c>
      <c r="C317" s="105" t="s">
        <v>206</v>
      </c>
      <c r="D317" s="105" t="s">
        <v>3563</v>
      </c>
      <c r="E317" s="115">
        <v>45538</v>
      </c>
      <c r="F317" s="105" t="s">
        <v>3562</v>
      </c>
      <c r="G317" s="105" t="s">
        <v>3561</v>
      </c>
      <c r="H317" s="101" t="s">
        <v>3560</v>
      </c>
      <c r="I317" s="106">
        <v>9.7799999999999994</v>
      </c>
      <c r="J317" s="101">
        <v>941</v>
      </c>
      <c r="K317" s="106">
        <f t="shared" si="13"/>
        <v>9202.98</v>
      </c>
      <c r="L317" s="106">
        <f t="shared" si="12"/>
        <v>920.298</v>
      </c>
      <c r="M317" s="106">
        <f t="shared" si="14"/>
        <v>10123.278</v>
      </c>
    </row>
    <row r="318" spans="1:13" s="101" customFormat="1" ht="20" customHeight="1" x14ac:dyDescent="0.2">
      <c r="A318" s="126">
        <v>316</v>
      </c>
      <c r="B318" s="105" t="s">
        <v>3559</v>
      </c>
      <c r="C318" s="105" t="s">
        <v>953</v>
      </c>
      <c r="D318" s="105" t="s">
        <v>3558</v>
      </c>
      <c r="E318" s="115">
        <v>45539</v>
      </c>
      <c r="F318" s="105" t="s">
        <v>3557</v>
      </c>
      <c r="G318" s="105" t="s">
        <v>3556</v>
      </c>
      <c r="H318" s="101" t="s">
        <v>3555</v>
      </c>
      <c r="I318" s="106">
        <v>8.6999999999999993</v>
      </c>
      <c r="J318" s="101">
        <v>145</v>
      </c>
      <c r="K318" s="106">
        <f t="shared" si="13"/>
        <v>1261.5</v>
      </c>
      <c r="L318" s="106">
        <f t="shared" si="12"/>
        <v>126.15</v>
      </c>
      <c r="M318" s="106">
        <f t="shared" si="14"/>
        <v>1387.65</v>
      </c>
    </row>
    <row r="319" spans="1:13" s="101" customFormat="1" ht="20" customHeight="1" x14ac:dyDescent="0.2">
      <c r="A319" s="126">
        <v>317</v>
      </c>
      <c r="B319" s="105" t="s">
        <v>2135</v>
      </c>
      <c r="C319" s="105" t="s">
        <v>1586</v>
      </c>
      <c r="D319" s="105" t="s">
        <v>3554</v>
      </c>
      <c r="E319" s="115">
        <v>45540</v>
      </c>
      <c r="F319" s="105" t="s">
        <v>3553</v>
      </c>
      <c r="G319" s="105" t="s">
        <v>3552</v>
      </c>
      <c r="H319" s="101" t="s">
        <v>3551</v>
      </c>
      <c r="I319" s="106">
        <v>7.62</v>
      </c>
      <c r="J319" s="101">
        <v>564</v>
      </c>
      <c r="K319" s="106">
        <f t="shared" si="13"/>
        <v>4297.68</v>
      </c>
      <c r="L319" s="106">
        <f t="shared" si="12"/>
        <v>429.76800000000003</v>
      </c>
      <c r="M319" s="106">
        <f t="shared" si="14"/>
        <v>4727.4480000000003</v>
      </c>
    </row>
    <row r="320" spans="1:13" s="101" customFormat="1" ht="20" customHeight="1" x14ac:dyDescent="0.2">
      <c r="A320" s="126">
        <v>318</v>
      </c>
      <c r="B320" s="105" t="s">
        <v>3550</v>
      </c>
      <c r="C320" s="105" t="s">
        <v>515</v>
      </c>
      <c r="D320" s="105" t="s">
        <v>3549</v>
      </c>
      <c r="E320" s="115">
        <v>45541</v>
      </c>
      <c r="F320" s="105" t="s">
        <v>3548</v>
      </c>
      <c r="G320" s="105" t="s">
        <v>3547</v>
      </c>
      <c r="H320" s="101" t="s">
        <v>3546</v>
      </c>
      <c r="I320" s="106">
        <v>6.58</v>
      </c>
      <c r="J320" s="101">
        <v>671</v>
      </c>
      <c r="K320" s="106">
        <f t="shared" si="13"/>
        <v>4415.18</v>
      </c>
      <c r="L320" s="106">
        <f t="shared" si="12"/>
        <v>441.51800000000003</v>
      </c>
      <c r="M320" s="106">
        <f t="shared" si="14"/>
        <v>4856.6980000000003</v>
      </c>
    </row>
    <row r="321" spans="1:13" s="101" customFormat="1" ht="20" customHeight="1" x14ac:dyDescent="0.2">
      <c r="A321" s="126">
        <v>319</v>
      </c>
      <c r="B321" s="105" t="s">
        <v>1900</v>
      </c>
      <c r="C321" s="105" t="s">
        <v>947</v>
      </c>
      <c r="D321" s="105" t="s">
        <v>3545</v>
      </c>
      <c r="E321" s="115">
        <v>45544</v>
      </c>
      <c r="F321" s="105" t="s">
        <v>3544</v>
      </c>
      <c r="G321" s="105" t="s">
        <v>3543</v>
      </c>
      <c r="H321" s="101" t="s">
        <v>3542</v>
      </c>
      <c r="I321" s="106">
        <v>7.45</v>
      </c>
      <c r="J321" s="101">
        <v>819</v>
      </c>
      <c r="K321" s="106">
        <f t="shared" si="13"/>
        <v>6101.55</v>
      </c>
      <c r="L321" s="106">
        <f t="shared" si="12"/>
        <v>610.15500000000009</v>
      </c>
      <c r="M321" s="106">
        <f t="shared" si="14"/>
        <v>6711.7049999999999</v>
      </c>
    </row>
    <row r="322" spans="1:13" s="101" customFormat="1" ht="20" customHeight="1" x14ac:dyDescent="0.2">
      <c r="A322" s="126">
        <v>320</v>
      </c>
      <c r="B322" s="105" t="s">
        <v>3541</v>
      </c>
      <c r="C322" s="105" t="s">
        <v>3440</v>
      </c>
      <c r="D322" s="105" t="s">
        <v>3540</v>
      </c>
      <c r="E322" s="115">
        <v>45545</v>
      </c>
      <c r="F322" s="105" t="s">
        <v>3539</v>
      </c>
      <c r="G322" s="105" t="s">
        <v>3538</v>
      </c>
      <c r="H322" s="101" t="s">
        <v>3537</v>
      </c>
      <c r="I322" s="106">
        <v>6.54</v>
      </c>
      <c r="J322" s="101">
        <v>834</v>
      </c>
      <c r="K322" s="106">
        <f t="shared" si="13"/>
        <v>5454.36</v>
      </c>
      <c r="L322" s="106">
        <f t="shared" si="12"/>
        <v>545.43600000000004</v>
      </c>
      <c r="M322" s="106">
        <f t="shared" si="14"/>
        <v>5999.7959999999994</v>
      </c>
    </row>
    <row r="323" spans="1:13" s="101" customFormat="1" ht="20" customHeight="1" x14ac:dyDescent="0.2">
      <c r="A323" s="126">
        <v>321</v>
      </c>
      <c r="B323" s="105" t="s">
        <v>2584</v>
      </c>
      <c r="C323" s="105" t="s">
        <v>1097</v>
      </c>
      <c r="D323" s="105" t="s">
        <v>3536</v>
      </c>
      <c r="E323" s="115">
        <v>45546</v>
      </c>
      <c r="F323" s="105" t="s">
        <v>5030</v>
      </c>
      <c r="G323" s="105" t="s">
        <v>3535</v>
      </c>
      <c r="H323" s="101" t="s">
        <v>3534</v>
      </c>
      <c r="I323" s="106">
        <v>5.44</v>
      </c>
      <c r="J323" s="101">
        <v>900</v>
      </c>
      <c r="K323" s="106">
        <f t="shared" si="13"/>
        <v>4896</v>
      </c>
      <c r="L323" s="106">
        <f t="shared" ref="L323:L386" si="15">K323*Tax_Rate</f>
        <v>489.6</v>
      </c>
      <c r="M323" s="106">
        <f t="shared" si="14"/>
        <v>5385.6</v>
      </c>
    </row>
    <row r="324" spans="1:13" s="101" customFormat="1" ht="20" customHeight="1" x14ac:dyDescent="0.2">
      <c r="A324" s="126">
        <v>322</v>
      </c>
      <c r="B324" s="105" t="s">
        <v>635</v>
      </c>
      <c r="C324" s="105" t="s">
        <v>3474</v>
      </c>
      <c r="D324" s="105" t="s">
        <v>3533</v>
      </c>
      <c r="E324" s="115">
        <v>45547</v>
      </c>
      <c r="F324" s="105" t="s">
        <v>3532</v>
      </c>
      <c r="G324" s="105" t="s">
        <v>3531</v>
      </c>
      <c r="H324" s="101" t="s">
        <v>3530</v>
      </c>
      <c r="I324" s="106">
        <v>8.33</v>
      </c>
      <c r="J324" s="101">
        <v>432</v>
      </c>
      <c r="K324" s="106">
        <f t="shared" ref="K324:K387" si="16">SUM(I324*J324)</f>
        <v>3598.56</v>
      </c>
      <c r="L324" s="106">
        <f t="shared" si="15"/>
        <v>359.85599999999999</v>
      </c>
      <c r="M324" s="106">
        <f t="shared" ref="M324:M387" si="17">SUM(K324+L324)</f>
        <v>3958.4160000000002</v>
      </c>
    </row>
    <row r="325" spans="1:13" s="101" customFormat="1" ht="20" customHeight="1" x14ac:dyDescent="0.2">
      <c r="A325" s="126">
        <v>323</v>
      </c>
      <c r="B325" s="105" t="s">
        <v>42</v>
      </c>
      <c r="C325" s="105" t="s">
        <v>290</v>
      </c>
      <c r="D325" s="105" t="s">
        <v>3529</v>
      </c>
      <c r="E325" s="115">
        <v>45548</v>
      </c>
      <c r="F325" s="105" t="s">
        <v>3528</v>
      </c>
      <c r="G325" s="105" t="s">
        <v>3527</v>
      </c>
      <c r="H325" s="101" t="s">
        <v>3526</v>
      </c>
      <c r="I325" s="106">
        <v>5.59</v>
      </c>
      <c r="J325" s="101">
        <v>537</v>
      </c>
      <c r="K325" s="106">
        <f t="shared" si="16"/>
        <v>3001.83</v>
      </c>
      <c r="L325" s="106">
        <f t="shared" si="15"/>
        <v>300.18299999999999</v>
      </c>
      <c r="M325" s="106">
        <f t="shared" si="17"/>
        <v>3302.0129999999999</v>
      </c>
    </row>
    <row r="326" spans="1:13" s="101" customFormat="1" ht="20" customHeight="1" x14ac:dyDescent="0.2">
      <c r="A326" s="126">
        <v>324</v>
      </c>
      <c r="B326" s="105" t="s">
        <v>770</v>
      </c>
      <c r="C326" s="105" t="s">
        <v>548</v>
      </c>
      <c r="D326" s="105" t="s">
        <v>3525</v>
      </c>
      <c r="E326" s="115">
        <v>45551</v>
      </c>
      <c r="F326" s="105" t="s">
        <v>5031</v>
      </c>
      <c r="G326" s="105" t="s">
        <v>3524</v>
      </c>
      <c r="H326" s="101" t="s">
        <v>3523</v>
      </c>
      <c r="I326" s="106">
        <v>6.59</v>
      </c>
      <c r="J326" s="101">
        <v>240</v>
      </c>
      <c r="K326" s="106">
        <f t="shared" si="16"/>
        <v>1581.6</v>
      </c>
      <c r="L326" s="106">
        <f t="shared" si="15"/>
        <v>158.16</v>
      </c>
      <c r="M326" s="106">
        <f t="shared" si="17"/>
        <v>1739.76</v>
      </c>
    </row>
    <row r="327" spans="1:13" s="101" customFormat="1" ht="20" customHeight="1" x14ac:dyDescent="0.2">
      <c r="A327" s="126">
        <v>325</v>
      </c>
      <c r="B327" s="105" t="s">
        <v>859</v>
      </c>
      <c r="C327" s="105" t="s">
        <v>714</v>
      </c>
      <c r="D327" s="105" t="s">
        <v>3522</v>
      </c>
      <c r="E327" s="115">
        <v>45552</v>
      </c>
      <c r="F327" s="105" t="s">
        <v>3521</v>
      </c>
      <c r="G327" s="105" t="s">
        <v>3520</v>
      </c>
      <c r="H327" s="101" t="s">
        <v>3519</v>
      </c>
      <c r="I327" s="106">
        <v>8.76</v>
      </c>
      <c r="J327" s="101">
        <v>71</v>
      </c>
      <c r="K327" s="106">
        <f t="shared" si="16"/>
        <v>621.96</v>
      </c>
      <c r="L327" s="106">
        <f t="shared" si="15"/>
        <v>62.196000000000005</v>
      </c>
      <c r="M327" s="106">
        <f t="shared" si="17"/>
        <v>684.15600000000006</v>
      </c>
    </row>
    <row r="328" spans="1:13" s="101" customFormat="1" ht="20" customHeight="1" x14ac:dyDescent="0.2">
      <c r="A328" s="126">
        <v>326</v>
      </c>
      <c r="B328" s="105" t="s">
        <v>3518</v>
      </c>
      <c r="C328" s="105" t="s">
        <v>3517</v>
      </c>
      <c r="D328" s="105" t="s">
        <v>3516</v>
      </c>
      <c r="E328" s="115">
        <v>45553</v>
      </c>
      <c r="F328" s="105" t="s">
        <v>5032</v>
      </c>
      <c r="G328" s="105" t="s">
        <v>3515</v>
      </c>
      <c r="H328" s="101" t="s">
        <v>3514</v>
      </c>
      <c r="I328" s="106">
        <v>6.49</v>
      </c>
      <c r="J328" s="101">
        <v>584</v>
      </c>
      <c r="K328" s="106">
        <f t="shared" si="16"/>
        <v>3790.1600000000003</v>
      </c>
      <c r="L328" s="106">
        <f t="shared" si="15"/>
        <v>379.01600000000008</v>
      </c>
      <c r="M328" s="106">
        <f t="shared" si="17"/>
        <v>4169.1760000000004</v>
      </c>
    </row>
    <row r="329" spans="1:13" s="101" customFormat="1" ht="20" customHeight="1" x14ac:dyDescent="0.2">
      <c r="A329" s="126">
        <v>327</v>
      </c>
      <c r="B329" s="105" t="s">
        <v>2748</v>
      </c>
      <c r="C329" s="105" t="s">
        <v>3095</v>
      </c>
      <c r="D329" s="105" t="s">
        <v>3513</v>
      </c>
      <c r="E329" s="115">
        <v>45554</v>
      </c>
      <c r="F329" s="105" t="s">
        <v>3512</v>
      </c>
      <c r="G329" s="105" t="s">
        <v>3511</v>
      </c>
      <c r="H329" s="101" t="s">
        <v>3510</v>
      </c>
      <c r="I329" s="106">
        <v>5.13</v>
      </c>
      <c r="J329" s="101">
        <v>181</v>
      </c>
      <c r="K329" s="106">
        <f t="shared" si="16"/>
        <v>928.53</v>
      </c>
      <c r="L329" s="106">
        <f t="shared" si="15"/>
        <v>92.853000000000009</v>
      </c>
      <c r="M329" s="106">
        <f t="shared" si="17"/>
        <v>1021.383</v>
      </c>
    </row>
    <row r="330" spans="1:13" s="101" customFormat="1" ht="20" customHeight="1" x14ac:dyDescent="0.2">
      <c r="A330" s="126">
        <v>328</v>
      </c>
      <c r="B330" s="105" t="s">
        <v>3008</v>
      </c>
      <c r="C330" s="105" t="s">
        <v>1693</v>
      </c>
      <c r="D330" s="105" t="s">
        <v>3509</v>
      </c>
      <c r="E330" s="115">
        <v>45555</v>
      </c>
      <c r="F330" s="105" t="s">
        <v>3508</v>
      </c>
      <c r="G330" s="105" t="s">
        <v>3507</v>
      </c>
      <c r="H330" s="101" t="s">
        <v>3506</v>
      </c>
      <c r="I330" s="106">
        <v>9.7799999999999994</v>
      </c>
      <c r="J330" s="101">
        <v>945</v>
      </c>
      <c r="K330" s="106">
        <f t="shared" si="16"/>
        <v>9242.0999999999985</v>
      </c>
      <c r="L330" s="106">
        <f t="shared" si="15"/>
        <v>924.20999999999992</v>
      </c>
      <c r="M330" s="106">
        <f t="shared" si="17"/>
        <v>10166.309999999998</v>
      </c>
    </row>
    <row r="331" spans="1:13" s="101" customFormat="1" ht="20" customHeight="1" x14ac:dyDescent="0.2">
      <c r="A331" s="126">
        <v>329</v>
      </c>
      <c r="B331" s="105" t="s">
        <v>3505</v>
      </c>
      <c r="C331" s="105" t="s">
        <v>3295</v>
      </c>
      <c r="D331" s="105" t="s">
        <v>3504</v>
      </c>
      <c r="E331" s="115">
        <v>45558</v>
      </c>
      <c r="F331" s="105" t="s">
        <v>3503</v>
      </c>
      <c r="G331" s="105" t="s">
        <v>3502</v>
      </c>
      <c r="H331" s="101" t="s">
        <v>3501</v>
      </c>
      <c r="I331" s="106">
        <v>6.9</v>
      </c>
      <c r="J331" s="101">
        <v>658</v>
      </c>
      <c r="K331" s="106">
        <f t="shared" si="16"/>
        <v>4540.2</v>
      </c>
      <c r="L331" s="106">
        <f t="shared" si="15"/>
        <v>454.02</v>
      </c>
      <c r="M331" s="106">
        <f t="shared" si="17"/>
        <v>4994.2199999999993</v>
      </c>
    </row>
    <row r="332" spans="1:13" s="101" customFormat="1" ht="20" customHeight="1" x14ac:dyDescent="0.2">
      <c r="A332" s="126">
        <v>330</v>
      </c>
      <c r="B332" s="105" t="s">
        <v>3164</v>
      </c>
      <c r="C332" s="105" t="s">
        <v>3500</v>
      </c>
      <c r="D332" s="105" t="s">
        <v>3499</v>
      </c>
      <c r="E332" s="115">
        <v>45559</v>
      </c>
      <c r="F332" s="105" t="s">
        <v>5033</v>
      </c>
      <c r="G332" s="105" t="s">
        <v>3498</v>
      </c>
      <c r="H332" s="101" t="s">
        <v>3497</v>
      </c>
      <c r="I332" s="106">
        <v>9.49</v>
      </c>
      <c r="J332" s="101">
        <v>849</v>
      </c>
      <c r="K332" s="106">
        <f t="shared" si="16"/>
        <v>8057.01</v>
      </c>
      <c r="L332" s="106">
        <f t="shared" si="15"/>
        <v>805.70100000000002</v>
      </c>
      <c r="M332" s="106">
        <f t="shared" si="17"/>
        <v>8862.7109999999993</v>
      </c>
    </row>
    <row r="333" spans="1:13" s="101" customFormat="1" ht="20" customHeight="1" x14ac:dyDescent="0.2">
      <c r="A333" s="126">
        <v>331</v>
      </c>
      <c r="B333" s="105" t="s">
        <v>3496</v>
      </c>
      <c r="C333" s="105" t="s">
        <v>3495</v>
      </c>
      <c r="D333" s="105" t="s">
        <v>3494</v>
      </c>
      <c r="E333" s="115">
        <v>45560</v>
      </c>
      <c r="F333" s="105" t="s">
        <v>5034</v>
      </c>
      <c r="G333" s="105" t="s">
        <v>3493</v>
      </c>
      <c r="H333" s="101" t="s">
        <v>3492</v>
      </c>
      <c r="I333" s="106">
        <v>7.62</v>
      </c>
      <c r="J333" s="101">
        <v>138</v>
      </c>
      <c r="K333" s="106">
        <f t="shared" si="16"/>
        <v>1051.56</v>
      </c>
      <c r="L333" s="106">
        <f t="shared" si="15"/>
        <v>105.15600000000001</v>
      </c>
      <c r="M333" s="106">
        <f t="shared" si="17"/>
        <v>1156.7159999999999</v>
      </c>
    </row>
    <row r="334" spans="1:13" s="101" customFormat="1" ht="20" customHeight="1" x14ac:dyDescent="0.2">
      <c r="A334" s="126">
        <v>332</v>
      </c>
      <c r="B334" s="105" t="s">
        <v>3491</v>
      </c>
      <c r="C334" s="105" t="s">
        <v>640</v>
      </c>
      <c r="D334" s="105" t="s">
        <v>3490</v>
      </c>
      <c r="E334" s="115">
        <v>45561</v>
      </c>
      <c r="F334" s="105" t="s">
        <v>5035</v>
      </c>
      <c r="G334" s="105" t="s">
        <v>3489</v>
      </c>
      <c r="H334" s="101" t="s">
        <v>3488</v>
      </c>
      <c r="I334" s="106">
        <v>7.75</v>
      </c>
      <c r="J334" s="101">
        <v>219</v>
      </c>
      <c r="K334" s="106">
        <f t="shared" si="16"/>
        <v>1697.25</v>
      </c>
      <c r="L334" s="106">
        <f t="shared" si="15"/>
        <v>169.72500000000002</v>
      </c>
      <c r="M334" s="106">
        <f t="shared" si="17"/>
        <v>1866.9749999999999</v>
      </c>
    </row>
    <row r="335" spans="1:13" s="101" customFormat="1" ht="20" customHeight="1" x14ac:dyDescent="0.2">
      <c r="A335" s="126">
        <v>333</v>
      </c>
      <c r="B335" s="105" t="s">
        <v>337</v>
      </c>
      <c r="C335" s="105" t="s">
        <v>3487</v>
      </c>
      <c r="D335" s="105" t="s">
        <v>3486</v>
      </c>
      <c r="E335" s="115">
        <v>45562</v>
      </c>
      <c r="F335" s="105" t="s">
        <v>3485</v>
      </c>
      <c r="G335" s="105" t="s">
        <v>3484</v>
      </c>
      <c r="H335" s="101" t="s">
        <v>3483</v>
      </c>
      <c r="I335" s="106">
        <v>6.7</v>
      </c>
      <c r="J335" s="101">
        <v>312</v>
      </c>
      <c r="K335" s="106">
        <f t="shared" si="16"/>
        <v>2090.4</v>
      </c>
      <c r="L335" s="106">
        <f t="shared" si="15"/>
        <v>209.04000000000002</v>
      </c>
      <c r="M335" s="106">
        <f t="shared" si="17"/>
        <v>2299.44</v>
      </c>
    </row>
    <row r="336" spans="1:13" s="101" customFormat="1" ht="20" customHeight="1" x14ac:dyDescent="0.2">
      <c r="A336" s="126">
        <v>334</v>
      </c>
      <c r="B336" s="105" t="s">
        <v>1065</v>
      </c>
      <c r="C336" s="105" t="s">
        <v>246</v>
      </c>
      <c r="D336" s="105" t="s">
        <v>3482</v>
      </c>
      <c r="E336" s="115">
        <v>45565</v>
      </c>
      <c r="F336" s="105" t="s">
        <v>3481</v>
      </c>
      <c r="G336" s="105" t="s">
        <v>3480</v>
      </c>
      <c r="H336" s="101" t="s">
        <v>3479</v>
      </c>
      <c r="I336" s="106">
        <v>8.74</v>
      </c>
      <c r="J336" s="101">
        <v>300</v>
      </c>
      <c r="K336" s="106">
        <f t="shared" si="16"/>
        <v>2622</v>
      </c>
      <c r="L336" s="106">
        <f t="shared" si="15"/>
        <v>262.2</v>
      </c>
      <c r="M336" s="106">
        <f t="shared" si="17"/>
        <v>2884.2</v>
      </c>
    </row>
    <row r="337" spans="1:13" s="101" customFormat="1" ht="20" customHeight="1" x14ac:dyDescent="0.2">
      <c r="A337" s="126">
        <v>335</v>
      </c>
      <c r="B337" s="105" t="s">
        <v>2439</v>
      </c>
      <c r="C337" s="105" t="s">
        <v>3478</v>
      </c>
      <c r="D337" s="105" t="s">
        <v>3477</v>
      </c>
      <c r="E337" s="115">
        <v>45566</v>
      </c>
      <c r="F337" s="105" t="s">
        <v>3476</v>
      </c>
      <c r="G337" s="105" t="s">
        <v>3475</v>
      </c>
      <c r="H337" s="101" t="s">
        <v>2125</v>
      </c>
      <c r="I337" s="106">
        <v>6.81</v>
      </c>
      <c r="J337" s="101">
        <v>983</v>
      </c>
      <c r="K337" s="106">
        <f t="shared" si="16"/>
        <v>6694.23</v>
      </c>
      <c r="L337" s="106">
        <f t="shared" si="15"/>
        <v>669.423</v>
      </c>
      <c r="M337" s="106">
        <f t="shared" si="17"/>
        <v>7363.6529999999993</v>
      </c>
    </row>
    <row r="338" spans="1:13" s="101" customFormat="1" ht="20" customHeight="1" x14ac:dyDescent="0.2">
      <c r="A338" s="126">
        <v>336</v>
      </c>
      <c r="B338" s="105" t="s">
        <v>2313</v>
      </c>
      <c r="C338" s="105" t="s">
        <v>3474</v>
      </c>
      <c r="D338" s="105" t="s">
        <v>3473</v>
      </c>
      <c r="E338" s="115">
        <v>45567</v>
      </c>
      <c r="F338" s="105" t="s">
        <v>3472</v>
      </c>
      <c r="G338" s="105" t="s">
        <v>3471</v>
      </c>
      <c r="H338" s="101" t="s">
        <v>3470</v>
      </c>
      <c r="I338" s="106">
        <v>7.52</v>
      </c>
      <c r="J338" s="101">
        <v>469</v>
      </c>
      <c r="K338" s="106">
        <f t="shared" si="16"/>
        <v>3526.8799999999997</v>
      </c>
      <c r="L338" s="106">
        <f t="shared" si="15"/>
        <v>352.68799999999999</v>
      </c>
      <c r="M338" s="106">
        <f t="shared" si="17"/>
        <v>3879.5679999999998</v>
      </c>
    </row>
    <row r="339" spans="1:13" s="101" customFormat="1" ht="20" customHeight="1" x14ac:dyDescent="0.2">
      <c r="A339" s="126">
        <v>337</v>
      </c>
      <c r="B339" s="105" t="s">
        <v>3383</v>
      </c>
      <c r="C339" s="105" t="s">
        <v>3469</v>
      </c>
      <c r="D339" s="105" t="s">
        <v>3468</v>
      </c>
      <c r="E339" s="115">
        <v>45568</v>
      </c>
      <c r="F339" s="105" t="s">
        <v>5036</v>
      </c>
      <c r="G339" s="105" t="s">
        <v>3467</v>
      </c>
      <c r="H339" s="101" t="s">
        <v>3466</v>
      </c>
      <c r="I339" s="106">
        <v>8.24</v>
      </c>
      <c r="J339" s="101">
        <v>925</v>
      </c>
      <c r="K339" s="106">
        <f t="shared" si="16"/>
        <v>7622</v>
      </c>
      <c r="L339" s="106">
        <f t="shared" si="15"/>
        <v>762.2</v>
      </c>
      <c r="M339" s="106">
        <f t="shared" si="17"/>
        <v>8384.2000000000007</v>
      </c>
    </row>
    <row r="340" spans="1:13" s="101" customFormat="1" ht="20" customHeight="1" x14ac:dyDescent="0.2">
      <c r="A340" s="126">
        <v>338</v>
      </c>
      <c r="B340" s="105" t="s">
        <v>3465</v>
      </c>
      <c r="C340" s="105" t="s">
        <v>3141</v>
      </c>
      <c r="D340" s="105" t="s">
        <v>3464</v>
      </c>
      <c r="E340" s="115">
        <v>45569</v>
      </c>
      <c r="F340" s="105" t="s">
        <v>3463</v>
      </c>
      <c r="G340" s="105" t="s">
        <v>3462</v>
      </c>
      <c r="H340" s="101" t="s">
        <v>3461</v>
      </c>
      <c r="I340" s="106">
        <v>9.3800000000000008</v>
      </c>
      <c r="J340" s="101">
        <v>328</v>
      </c>
      <c r="K340" s="106">
        <f t="shared" si="16"/>
        <v>3076.6400000000003</v>
      </c>
      <c r="L340" s="106">
        <f t="shared" si="15"/>
        <v>307.66400000000004</v>
      </c>
      <c r="M340" s="106">
        <f t="shared" si="17"/>
        <v>3384.3040000000005</v>
      </c>
    </row>
    <row r="341" spans="1:13" s="101" customFormat="1" ht="20" customHeight="1" x14ac:dyDescent="0.2">
      <c r="A341" s="126">
        <v>339</v>
      </c>
      <c r="B341" s="105" t="s">
        <v>3460</v>
      </c>
      <c r="C341" s="105" t="s">
        <v>1157</v>
      </c>
      <c r="D341" s="105" t="s">
        <v>3459</v>
      </c>
      <c r="E341" s="115">
        <v>45572</v>
      </c>
      <c r="F341" s="105" t="s">
        <v>5037</v>
      </c>
      <c r="G341" s="105" t="s">
        <v>3458</v>
      </c>
      <c r="H341" s="101" t="s">
        <v>2400</v>
      </c>
      <c r="I341" s="106">
        <v>6.56</v>
      </c>
      <c r="J341" s="101">
        <v>132</v>
      </c>
      <c r="K341" s="106">
        <f t="shared" si="16"/>
        <v>865.92</v>
      </c>
      <c r="L341" s="106">
        <f t="shared" si="15"/>
        <v>86.591999999999999</v>
      </c>
      <c r="M341" s="106">
        <f t="shared" si="17"/>
        <v>952.51199999999994</v>
      </c>
    </row>
    <row r="342" spans="1:13" s="101" customFormat="1" ht="20" customHeight="1" x14ac:dyDescent="0.2">
      <c r="A342" s="126">
        <v>340</v>
      </c>
      <c r="B342" s="105" t="s">
        <v>682</v>
      </c>
      <c r="C342" s="105" t="s">
        <v>3457</v>
      </c>
      <c r="D342" s="105" t="s">
        <v>3456</v>
      </c>
      <c r="E342" s="115">
        <v>45573</v>
      </c>
      <c r="F342" s="105" t="s">
        <v>3455</v>
      </c>
      <c r="G342" s="105" t="s">
        <v>3454</v>
      </c>
      <c r="H342" s="101" t="s">
        <v>3453</v>
      </c>
      <c r="I342" s="106">
        <v>5.17</v>
      </c>
      <c r="J342" s="101">
        <v>434</v>
      </c>
      <c r="K342" s="106">
        <f t="shared" si="16"/>
        <v>2243.7799999999997</v>
      </c>
      <c r="L342" s="106">
        <f t="shared" si="15"/>
        <v>224.37799999999999</v>
      </c>
      <c r="M342" s="106">
        <f t="shared" si="17"/>
        <v>2468.1579999999999</v>
      </c>
    </row>
    <row r="343" spans="1:13" s="101" customFormat="1" ht="20" customHeight="1" x14ac:dyDescent="0.2">
      <c r="A343" s="126">
        <v>341</v>
      </c>
      <c r="B343" s="105" t="s">
        <v>3452</v>
      </c>
      <c r="C343" s="105" t="s">
        <v>371</v>
      </c>
      <c r="D343" s="105" t="s">
        <v>3451</v>
      </c>
      <c r="E343" s="115">
        <v>45574</v>
      </c>
      <c r="F343" s="105" t="s">
        <v>3030</v>
      </c>
      <c r="G343" s="105" t="s">
        <v>3450</v>
      </c>
      <c r="H343" s="101" t="s">
        <v>3449</v>
      </c>
      <c r="I343" s="106">
        <v>5.03</v>
      </c>
      <c r="J343" s="101">
        <v>331</v>
      </c>
      <c r="K343" s="106">
        <f t="shared" si="16"/>
        <v>1664.93</v>
      </c>
      <c r="L343" s="106">
        <f t="shared" si="15"/>
        <v>166.49300000000002</v>
      </c>
      <c r="M343" s="106">
        <f t="shared" si="17"/>
        <v>1831.423</v>
      </c>
    </row>
    <row r="344" spans="1:13" s="101" customFormat="1" ht="20" customHeight="1" x14ac:dyDescent="0.2">
      <c r="A344" s="126">
        <v>342</v>
      </c>
      <c r="B344" s="105" t="s">
        <v>2766</v>
      </c>
      <c r="C344" s="105" t="s">
        <v>2687</v>
      </c>
      <c r="D344" s="105" t="s">
        <v>3448</v>
      </c>
      <c r="E344" s="115">
        <v>45575</v>
      </c>
      <c r="F344" s="105" t="s">
        <v>3447</v>
      </c>
      <c r="G344" s="105" t="s">
        <v>3446</v>
      </c>
      <c r="H344" s="101" t="s">
        <v>3445</v>
      </c>
      <c r="I344" s="106">
        <v>5.07</v>
      </c>
      <c r="J344" s="101">
        <v>822</v>
      </c>
      <c r="K344" s="106">
        <f t="shared" si="16"/>
        <v>4167.54</v>
      </c>
      <c r="L344" s="106">
        <f t="shared" si="15"/>
        <v>416.75400000000002</v>
      </c>
      <c r="M344" s="106">
        <f t="shared" si="17"/>
        <v>4584.2939999999999</v>
      </c>
    </row>
    <row r="345" spans="1:13" s="101" customFormat="1" ht="20" customHeight="1" x14ac:dyDescent="0.2">
      <c r="A345" s="126">
        <v>343</v>
      </c>
      <c r="B345" s="105" t="s">
        <v>3444</v>
      </c>
      <c r="C345" s="105" t="s">
        <v>2794</v>
      </c>
      <c r="D345" s="105" t="s">
        <v>3443</v>
      </c>
      <c r="E345" s="115">
        <v>45576</v>
      </c>
      <c r="F345" s="105" t="s">
        <v>5038</v>
      </c>
      <c r="G345" s="105" t="s">
        <v>3442</v>
      </c>
      <c r="H345" s="101" t="s">
        <v>3441</v>
      </c>
      <c r="I345" s="106">
        <v>5.08</v>
      </c>
      <c r="J345" s="101">
        <v>786</v>
      </c>
      <c r="K345" s="106">
        <f t="shared" si="16"/>
        <v>3992.88</v>
      </c>
      <c r="L345" s="106">
        <f t="shared" si="15"/>
        <v>399.28800000000001</v>
      </c>
      <c r="M345" s="106">
        <f t="shared" si="17"/>
        <v>4392.1679999999997</v>
      </c>
    </row>
    <row r="346" spans="1:13" s="101" customFormat="1" ht="20" customHeight="1" x14ac:dyDescent="0.2">
      <c r="A346" s="126">
        <v>344</v>
      </c>
      <c r="B346" s="105" t="s">
        <v>3146</v>
      </c>
      <c r="C346" s="105" t="s">
        <v>3440</v>
      </c>
      <c r="D346" s="105" t="s">
        <v>3439</v>
      </c>
      <c r="E346" s="115">
        <v>45579</v>
      </c>
      <c r="F346" s="105" t="s">
        <v>5039</v>
      </c>
      <c r="G346" s="105" t="s">
        <v>3438</v>
      </c>
      <c r="H346" s="101" t="s">
        <v>3437</v>
      </c>
      <c r="I346" s="106">
        <v>5.15</v>
      </c>
      <c r="J346" s="101">
        <v>570</v>
      </c>
      <c r="K346" s="106">
        <f t="shared" si="16"/>
        <v>2935.5</v>
      </c>
      <c r="L346" s="106">
        <f t="shared" si="15"/>
        <v>293.55</v>
      </c>
      <c r="M346" s="106">
        <f t="shared" si="17"/>
        <v>3229.05</v>
      </c>
    </row>
    <row r="347" spans="1:13" s="101" customFormat="1" ht="20" customHeight="1" x14ac:dyDescent="0.2">
      <c r="A347" s="126">
        <v>345</v>
      </c>
      <c r="B347" s="105" t="s">
        <v>3436</v>
      </c>
      <c r="C347" s="105" t="s">
        <v>2671</v>
      </c>
      <c r="D347" s="105" t="s">
        <v>3435</v>
      </c>
      <c r="E347" s="115">
        <v>45580</v>
      </c>
      <c r="F347" s="105" t="s">
        <v>3434</v>
      </c>
      <c r="G347" s="105" t="s">
        <v>3433</v>
      </c>
      <c r="H347" s="101" t="s">
        <v>3432</v>
      </c>
      <c r="I347" s="106">
        <v>9.7200000000000006</v>
      </c>
      <c r="J347" s="101">
        <v>446</v>
      </c>
      <c r="K347" s="106">
        <f t="shared" si="16"/>
        <v>4335.12</v>
      </c>
      <c r="L347" s="106">
        <f t="shared" si="15"/>
        <v>433.512</v>
      </c>
      <c r="M347" s="106">
        <f t="shared" si="17"/>
        <v>4768.6319999999996</v>
      </c>
    </row>
    <row r="348" spans="1:13" s="101" customFormat="1" ht="20" customHeight="1" x14ac:dyDescent="0.2">
      <c r="A348" s="126">
        <v>346</v>
      </c>
      <c r="B348" s="105" t="s">
        <v>1035</v>
      </c>
      <c r="C348" s="105" t="s">
        <v>3431</v>
      </c>
      <c r="D348" s="105" t="s">
        <v>3430</v>
      </c>
      <c r="E348" s="115">
        <v>45581</v>
      </c>
      <c r="F348" s="105" t="s">
        <v>5040</v>
      </c>
      <c r="G348" s="105" t="s">
        <v>3429</v>
      </c>
      <c r="H348" s="101" t="s">
        <v>3428</v>
      </c>
      <c r="I348" s="106">
        <v>7.16</v>
      </c>
      <c r="J348" s="101">
        <v>37</v>
      </c>
      <c r="K348" s="106">
        <f t="shared" si="16"/>
        <v>264.92</v>
      </c>
      <c r="L348" s="106">
        <f t="shared" si="15"/>
        <v>26.492000000000004</v>
      </c>
      <c r="M348" s="106">
        <f t="shared" si="17"/>
        <v>291.41200000000003</v>
      </c>
    </row>
    <row r="349" spans="1:13" s="101" customFormat="1" ht="20" customHeight="1" x14ac:dyDescent="0.2">
      <c r="A349" s="126">
        <v>347</v>
      </c>
      <c r="B349" s="105" t="s">
        <v>1720</v>
      </c>
      <c r="C349" s="105" t="s">
        <v>240</v>
      </c>
      <c r="D349" s="105" t="s">
        <v>3427</v>
      </c>
      <c r="E349" s="115">
        <v>45582</v>
      </c>
      <c r="F349" s="105" t="s">
        <v>3426</v>
      </c>
      <c r="G349" s="105" t="s">
        <v>3425</v>
      </c>
      <c r="H349" s="101" t="s">
        <v>3424</v>
      </c>
      <c r="I349" s="106">
        <v>5.96</v>
      </c>
      <c r="J349" s="101">
        <v>228</v>
      </c>
      <c r="K349" s="106">
        <f t="shared" si="16"/>
        <v>1358.8799999999999</v>
      </c>
      <c r="L349" s="106">
        <f t="shared" si="15"/>
        <v>135.88800000000001</v>
      </c>
      <c r="M349" s="106">
        <f t="shared" si="17"/>
        <v>1494.7679999999998</v>
      </c>
    </row>
    <row r="350" spans="1:13" s="101" customFormat="1" ht="20" customHeight="1" x14ac:dyDescent="0.2">
      <c r="A350" s="126">
        <v>348</v>
      </c>
      <c r="B350" s="105" t="s">
        <v>682</v>
      </c>
      <c r="C350" s="105" t="s">
        <v>3423</v>
      </c>
      <c r="D350" s="105" t="s">
        <v>3422</v>
      </c>
      <c r="E350" s="115">
        <v>45583</v>
      </c>
      <c r="F350" s="105" t="s">
        <v>3421</v>
      </c>
      <c r="G350" s="105" t="s">
        <v>3420</v>
      </c>
      <c r="H350" s="101" t="s">
        <v>3419</v>
      </c>
      <c r="I350" s="106">
        <v>9.08</v>
      </c>
      <c r="J350" s="101">
        <v>14</v>
      </c>
      <c r="K350" s="106">
        <f t="shared" si="16"/>
        <v>127.12</v>
      </c>
      <c r="L350" s="106">
        <f t="shared" si="15"/>
        <v>12.712000000000002</v>
      </c>
      <c r="M350" s="106">
        <f t="shared" si="17"/>
        <v>139.83199999999999</v>
      </c>
    </row>
    <row r="351" spans="1:13" s="101" customFormat="1" ht="20" customHeight="1" x14ac:dyDescent="0.2">
      <c r="A351" s="126">
        <v>349</v>
      </c>
      <c r="B351" s="105" t="s">
        <v>2688</v>
      </c>
      <c r="C351" s="105" t="s">
        <v>3418</v>
      </c>
      <c r="D351" s="105" t="s">
        <v>3417</v>
      </c>
      <c r="E351" s="115">
        <v>45586</v>
      </c>
      <c r="F351" s="105" t="s">
        <v>3416</v>
      </c>
      <c r="G351" s="105" t="s">
        <v>3415</v>
      </c>
      <c r="H351" s="101" t="s">
        <v>3414</v>
      </c>
      <c r="I351" s="106">
        <v>9.86</v>
      </c>
      <c r="J351" s="101">
        <v>967</v>
      </c>
      <c r="K351" s="106">
        <f t="shared" si="16"/>
        <v>9534.619999999999</v>
      </c>
      <c r="L351" s="106">
        <f t="shared" si="15"/>
        <v>953.46199999999999</v>
      </c>
      <c r="M351" s="106">
        <f t="shared" si="17"/>
        <v>10488.081999999999</v>
      </c>
    </row>
    <row r="352" spans="1:13" s="101" customFormat="1" ht="20" customHeight="1" x14ac:dyDescent="0.2">
      <c r="A352" s="126">
        <v>350</v>
      </c>
      <c r="B352" s="105" t="s">
        <v>3045</v>
      </c>
      <c r="C352" s="105" t="s">
        <v>1393</v>
      </c>
      <c r="D352" s="105" t="s">
        <v>3413</v>
      </c>
      <c r="E352" s="115">
        <v>45587</v>
      </c>
      <c r="F352" s="105" t="s">
        <v>3412</v>
      </c>
      <c r="G352" s="105" t="s">
        <v>3411</v>
      </c>
      <c r="H352" s="101" t="s">
        <v>3410</v>
      </c>
      <c r="I352" s="106">
        <v>7.11</v>
      </c>
      <c r="J352" s="101">
        <v>673</v>
      </c>
      <c r="K352" s="106">
        <f t="shared" si="16"/>
        <v>4785.0300000000007</v>
      </c>
      <c r="L352" s="106">
        <f t="shared" si="15"/>
        <v>478.5030000000001</v>
      </c>
      <c r="M352" s="106">
        <f t="shared" si="17"/>
        <v>5263.5330000000004</v>
      </c>
    </row>
    <row r="353" spans="1:13" s="101" customFormat="1" ht="20" customHeight="1" x14ac:dyDescent="0.2">
      <c r="A353" s="126">
        <v>351</v>
      </c>
      <c r="B353" s="105" t="s">
        <v>3409</v>
      </c>
      <c r="C353" s="105" t="s">
        <v>257</v>
      </c>
      <c r="D353" s="105" t="s">
        <v>3408</v>
      </c>
      <c r="E353" s="115">
        <v>45588</v>
      </c>
      <c r="F353" s="105" t="s">
        <v>3407</v>
      </c>
      <c r="G353" s="105" t="s">
        <v>3406</v>
      </c>
      <c r="H353" s="101" t="s">
        <v>3405</v>
      </c>
      <c r="I353" s="106">
        <v>9.3800000000000008</v>
      </c>
      <c r="J353" s="101">
        <v>93</v>
      </c>
      <c r="K353" s="106">
        <f t="shared" si="16"/>
        <v>872.34</v>
      </c>
      <c r="L353" s="106">
        <f t="shared" si="15"/>
        <v>87.234000000000009</v>
      </c>
      <c r="M353" s="106">
        <f t="shared" si="17"/>
        <v>959.57400000000007</v>
      </c>
    </row>
    <row r="354" spans="1:13" s="101" customFormat="1" ht="20" customHeight="1" x14ac:dyDescent="0.2">
      <c r="A354" s="126">
        <v>352</v>
      </c>
      <c r="B354" s="105" t="s">
        <v>37</v>
      </c>
      <c r="C354" s="105" t="s">
        <v>2167</v>
      </c>
      <c r="D354" s="105" t="s">
        <v>3404</v>
      </c>
      <c r="E354" s="115">
        <v>45589</v>
      </c>
      <c r="F354" s="105" t="s">
        <v>5041</v>
      </c>
      <c r="G354" s="105" t="s">
        <v>3403</v>
      </c>
      <c r="H354" s="101" t="s">
        <v>3402</v>
      </c>
      <c r="I354" s="106">
        <v>6.88</v>
      </c>
      <c r="J354" s="101">
        <v>495</v>
      </c>
      <c r="K354" s="106">
        <f t="shared" si="16"/>
        <v>3405.6</v>
      </c>
      <c r="L354" s="106">
        <f t="shared" si="15"/>
        <v>340.56</v>
      </c>
      <c r="M354" s="106">
        <f t="shared" si="17"/>
        <v>3746.16</v>
      </c>
    </row>
    <row r="355" spans="1:13" s="101" customFormat="1" ht="20" customHeight="1" x14ac:dyDescent="0.2">
      <c r="A355" s="126">
        <v>353</v>
      </c>
      <c r="B355" s="105" t="s">
        <v>1217</v>
      </c>
      <c r="C355" s="105" t="s">
        <v>2167</v>
      </c>
      <c r="D355" s="105" t="s">
        <v>3401</v>
      </c>
      <c r="E355" s="115">
        <v>45590</v>
      </c>
      <c r="F355" s="105" t="s">
        <v>5042</v>
      </c>
      <c r="G355" s="105" t="s">
        <v>3400</v>
      </c>
      <c r="H355" s="101" t="s">
        <v>3399</v>
      </c>
      <c r="I355" s="106">
        <v>5.53</v>
      </c>
      <c r="J355" s="101">
        <v>419</v>
      </c>
      <c r="K355" s="106">
        <f t="shared" si="16"/>
        <v>2317.0700000000002</v>
      </c>
      <c r="L355" s="106">
        <f t="shared" si="15"/>
        <v>231.70700000000002</v>
      </c>
      <c r="M355" s="106">
        <f t="shared" si="17"/>
        <v>2548.777</v>
      </c>
    </row>
    <row r="356" spans="1:13" s="101" customFormat="1" ht="20" customHeight="1" x14ac:dyDescent="0.2">
      <c r="A356" s="126">
        <v>354</v>
      </c>
      <c r="B356" s="105" t="s">
        <v>3398</v>
      </c>
      <c r="C356" s="105" t="s">
        <v>2883</v>
      </c>
      <c r="D356" s="105" t="s">
        <v>3397</v>
      </c>
      <c r="E356" s="115">
        <v>45593</v>
      </c>
      <c r="F356" s="105" t="s">
        <v>3396</v>
      </c>
      <c r="G356" s="105" t="s">
        <v>3395</v>
      </c>
      <c r="H356" s="101" t="s">
        <v>3394</v>
      </c>
      <c r="I356" s="106">
        <v>5.32</v>
      </c>
      <c r="J356" s="101">
        <v>461</v>
      </c>
      <c r="K356" s="106">
        <f t="shared" si="16"/>
        <v>2452.52</v>
      </c>
      <c r="L356" s="106">
        <f t="shared" si="15"/>
        <v>245.25200000000001</v>
      </c>
      <c r="M356" s="106">
        <f t="shared" si="17"/>
        <v>2697.7719999999999</v>
      </c>
    </row>
    <row r="357" spans="1:13" s="101" customFormat="1" ht="20" customHeight="1" x14ac:dyDescent="0.2">
      <c r="A357" s="126">
        <v>355</v>
      </c>
      <c r="B357" s="105" t="s">
        <v>3393</v>
      </c>
      <c r="C357" s="105" t="s">
        <v>3392</v>
      </c>
      <c r="D357" s="105" t="s">
        <v>3391</v>
      </c>
      <c r="E357" s="115">
        <v>45594</v>
      </c>
      <c r="F357" s="105" t="s">
        <v>3390</v>
      </c>
      <c r="G357" s="105" t="s">
        <v>3389</v>
      </c>
      <c r="H357" s="101" t="s">
        <v>3388</v>
      </c>
      <c r="I357" s="106">
        <v>6.97</v>
      </c>
      <c r="J357" s="101">
        <v>948</v>
      </c>
      <c r="K357" s="106">
        <f t="shared" si="16"/>
        <v>6607.5599999999995</v>
      </c>
      <c r="L357" s="106">
        <f t="shared" si="15"/>
        <v>660.75599999999997</v>
      </c>
      <c r="M357" s="106">
        <f t="shared" si="17"/>
        <v>7268.3159999999998</v>
      </c>
    </row>
    <row r="358" spans="1:13" s="101" customFormat="1" ht="20" customHeight="1" x14ac:dyDescent="0.2">
      <c r="A358" s="126">
        <v>356</v>
      </c>
      <c r="B358" s="105" t="s">
        <v>1971</v>
      </c>
      <c r="C358" s="105" t="s">
        <v>240</v>
      </c>
      <c r="D358" s="105" t="s">
        <v>3387</v>
      </c>
      <c r="E358" s="115">
        <v>45595</v>
      </c>
      <c r="F358" s="105" t="s">
        <v>3386</v>
      </c>
      <c r="G358" s="105" t="s">
        <v>3385</v>
      </c>
      <c r="H358" s="101" t="s">
        <v>3384</v>
      </c>
      <c r="I358" s="106">
        <v>7.61</v>
      </c>
      <c r="J358" s="101">
        <v>155</v>
      </c>
      <c r="K358" s="106">
        <f t="shared" si="16"/>
        <v>1179.55</v>
      </c>
      <c r="L358" s="106">
        <f t="shared" si="15"/>
        <v>117.955</v>
      </c>
      <c r="M358" s="106">
        <f t="shared" si="17"/>
        <v>1297.5049999999999</v>
      </c>
    </row>
    <row r="359" spans="1:13" s="101" customFormat="1" ht="20" customHeight="1" x14ac:dyDescent="0.2">
      <c r="A359" s="126">
        <v>357</v>
      </c>
      <c r="B359" s="105" t="s">
        <v>3383</v>
      </c>
      <c r="C359" s="105" t="s">
        <v>3382</v>
      </c>
      <c r="D359" s="105" t="s">
        <v>3381</v>
      </c>
      <c r="E359" s="115">
        <v>45596</v>
      </c>
      <c r="F359" s="105" t="s">
        <v>5043</v>
      </c>
      <c r="G359" s="105" t="s">
        <v>3380</v>
      </c>
      <c r="H359" s="101" t="s">
        <v>3379</v>
      </c>
      <c r="I359" s="106">
        <v>9.5399999999999991</v>
      </c>
      <c r="J359" s="101">
        <v>743</v>
      </c>
      <c r="K359" s="106">
        <f t="shared" si="16"/>
        <v>7088.2199999999993</v>
      </c>
      <c r="L359" s="106">
        <f t="shared" si="15"/>
        <v>708.822</v>
      </c>
      <c r="M359" s="106">
        <f t="shared" si="17"/>
        <v>7797.0419999999995</v>
      </c>
    </row>
    <row r="360" spans="1:13" s="101" customFormat="1" ht="20" customHeight="1" x14ac:dyDescent="0.2">
      <c r="A360" s="126">
        <v>358</v>
      </c>
      <c r="B360" s="105" t="s">
        <v>3378</v>
      </c>
      <c r="C360" s="105" t="s">
        <v>206</v>
      </c>
      <c r="D360" s="105" t="s">
        <v>3377</v>
      </c>
      <c r="E360" s="115">
        <v>45597</v>
      </c>
      <c r="F360" s="105" t="s">
        <v>3376</v>
      </c>
      <c r="G360" s="105" t="s">
        <v>3375</v>
      </c>
      <c r="H360" s="101" t="s">
        <v>3374</v>
      </c>
      <c r="I360" s="106">
        <v>8.39</v>
      </c>
      <c r="J360" s="101">
        <v>741</v>
      </c>
      <c r="K360" s="106">
        <f t="shared" si="16"/>
        <v>6216.9900000000007</v>
      </c>
      <c r="L360" s="106">
        <f t="shared" si="15"/>
        <v>621.69900000000007</v>
      </c>
      <c r="M360" s="106">
        <f t="shared" si="17"/>
        <v>6838.6890000000003</v>
      </c>
    </row>
    <row r="361" spans="1:13" s="101" customFormat="1" ht="20" customHeight="1" x14ac:dyDescent="0.2">
      <c r="A361" s="126">
        <v>359</v>
      </c>
      <c r="B361" s="105" t="s">
        <v>218</v>
      </c>
      <c r="C361" s="105" t="s">
        <v>3095</v>
      </c>
      <c r="D361" s="105" t="s">
        <v>3373</v>
      </c>
      <c r="E361" s="115">
        <v>45600</v>
      </c>
      <c r="F361" s="105" t="s">
        <v>3372</v>
      </c>
      <c r="G361" s="105" t="s">
        <v>3371</v>
      </c>
      <c r="H361" s="101" t="s">
        <v>3370</v>
      </c>
      <c r="I361" s="106">
        <v>9.0500000000000007</v>
      </c>
      <c r="J361" s="101">
        <v>579</v>
      </c>
      <c r="K361" s="106">
        <f t="shared" si="16"/>
        <v>5239.9500000000007</v>
      </c>
      <c r="L361" s="106">
        <f t="shared" si="15"/>
        <v>523.99500000000012</v>
      </c>
      <c r="M361" s="106">
        <f t="shared" si="17"/>
        <v>5763.9450000000006</v>
      </c>
    </row>
    <row r="362" spans="1:13" s="101" customFormat="1" ht="20" customHeight="1" x14ac:dyDescent="0.2">
      <c r="A362" s="126">
        <v>360</v>
      </c>
      <c r="B362" s="105" t="s">
        <v>820</v>
      </c>
      <c r="C362" s="105" t="s">
        <v>3369</v>
      </c>
      <c r="D362" s="105" t="s">
        <v>3368</v>
      </c>
      <c r="E362" s="115">
        <v>45601</v>
      </c>
      <c r="F362" s="105" t="s">
        <v>5044</v>
      </c>
      <c r="G362" s="105" t="s">
        <v>3367</v>
      </c>
      <c r="H362" s="101" t="s">
        <v>3366</v>
      </c>
      <c r="I362" s="106">
        <v>9.69</v>
      </c>
      <c r="J362" s="101">
        <v>20</v>
      </c>
      <c r="K362" s="106">
        <f t="shared" si="16"/>
        <v>193.79999999999998</v>
      </c>
      <c r="L362" s="106">
        <f t="shared" si="15"/>
        <v>19.38</v>
      </c>
      <c r="M362" s="106">
        <f t="shared" si="17"/>
        <v>213.17999999999998</v>
      </c>
    </row>
    <row r="363" spans="1:13" s="101" customFormat="1" ht="20" customHeight="1" x14ac:dyDescent="0.2">
      <c r="A363" s="126">
        <v>361</v>
      </c>
      <c r="B363" s="105" t="s">
        <v>3365</v>
      </c>
      <c r="C363" s="105" t="s">
        <v>3364</v>
      </c>
      <c r="D363" s="105" t="s">
        <v>3363</v>
      </c>
      <c r="E363" s="115">
        <v>45602</v>
      </c>
      <c r="F363" s="105" t="s">
        <v>3362</v>
      </c>
      <c r="G363" s="105" t="s">
        <v>3361</v>
      </c>
      <c r="H363" s="101" t="s">
        <v>3360</v>
      </c>
      <c r="I363" s="106">
        <v>8.02</v>
      </c>
      <c r="J363" s="101">
        <v>645</v>
      </c>
      <c r="K363" s="106">
        <f t="shared" si="16"/>
        <v>5172.8999999999996</v>
      </c>
      <c r="L363" s="106">
        <f t="shared" si="15"/>
        <v>517.29</v>
      </c>
      <c r="M363" s="106">
        <f t="shared" si="17"/>
        <v>5690.19</v>
      </c>
    </row>
    <row r="364" spans="1:13" s="101" customFormat="1" ht="20" customHeight="1" x14ac:dyDescent="0.2">
      <c r="A364" s="126">
        <v>362</v>
      </c>
      <c r="B364" s="105" t="s">
        <v>3359</v>
      </c>
      <c r="C364" s="105" t="s">
        <v>211</v>
      </c>
      <c r="D364" s="105" t="s">
        <v>3358</v>
      </c>
      <c r="E364" s="115">
        <v>45603</v>
      </c>
      <c r="F364" s="105" t="s">
        <v>3357</v>
      </c>
      <c r="G364" s="105" t="s">
        <v>3356</v>
      </c>
      <c r="H364" s="101" t="s">
        <v>3355</v>
      </c>
      <c r="I364" s="106">
        <v>7.58</v>
      </c>
      <c r="J364" s="101">
        <v>165</v>
      </c>
      <c r="K364" s="106">
        <f t="shared" si="16"/>
        <v>1250.7</v>
      </c>
      <c r="L364" s="106">
        <f t="shared" si="15"/>
        <v>125.07000000000001</v>
      </c>
      <c r="M364" s="106">
        <f t="shared" si="17"/>
        <v>1375.77</v>
      </c>
    </row>
    <row r="365" spans="1:13" s="101" customFormat="1" ht="20" customHeight="1" x14ac:dyDescent="0.2">
      <c r="A365" s="126">
        <v>363</v>
      </c>
      <c r="B365" s="105" t="s">
        <v>1593</v>
      </c>
      <c r="C365" s="105" t="s">
        <v>3354</v>
      </c>
      <c r="D365" s="105" t="s">
        <v>3353</v>
      </c>
      <c r="E365" s="115">
        <v>45604</v>
      </c>
      <c r="F365" s="105" t="s">
        <v>5045</v>
      </c>
      <c r="G365" s="105" t="s">
        <v>3352</v>
      </c>
      <c r="H365" s="101" t="s">
        <v>3351</v>
      </c>
      <c r="I365" s="106">
        <v>5.94</v>
      </c>
      <c r="J365" s="101">
        <v>163</v>
      </c>
      <c r="K365" s="106">
        <f t="shared" si="16"/>
        <v>968.22</v>
      </c>
      <c r="L365" s="106">
        <f t="shared" si="15"/>
        <v>96.822000000000003</v>
      </c>
      <c r="M365" s="106">
        <f t="shared" si="17"/>
        <v>1065.0419999999999</v>
      </c>
    </row>
    <row r="366" spans="1:13" s="101" customFormat="1" ht="20" customHeight="1" x14ac:dyDescent="0.2">
      <c r="A366" s="126">
        <v>364</v>
      </c>
      <c r="B366" s="105" t="s">
        <v>3350</v>
      </c>
      <c r="C366" s="105" t="s">
        <v>3349</v>
      </c>
      <c r="D366" s="105" t="s">
        <v>3348</v>
      </c>
      <c r="E366" s="115">
        <v>45607</v>
      </c>
      <c r="F366" s="105" t="s">
        <v>3347</v>
      </c>
      <c r="G366" s="105" t="s">
        <v>3346</v>
      </c>
      <c r="H366" s="101" t="s">
        <v>3345</v>
      </c>
      <c r="I366" s="106">
        <v>8.7899999999999991</v>
      </c>
      <c r="J366" s="101">
        <v>915</v>
      </c>
      <c r="K366" s="106">
        <f t="shared" si="16"/>
        <v>8042.8499999999995</v>
      </c>
      <c r="L366" s="106">
        <f t="shared" si="15"/>
        <v>804.28499999999997</v>
      </c>
      <c r="M366" s="106">
        <f t="shared" si="17"/>
        <v>8847.1350000000002</v>
      </c>
    </row>
    <row r="367" spans="1:13" s="101" customFormat="1" ht="20" customHeight="1" x14ac:dyDescent="0.2">
      <c r="A367" s="126">
        <v>365</v>
      </c>
      <c r="B367" s="105" t="s">
        <v>3344</v>
      </c>
      <c r="C367" s="105" t="s">
        <v>3343</v>
      </c>
      <c r="D367" s="105" t="s">
        <v>3342</v>
      </c>
      <c r="E367" s="115">
        <v>45608</v>
      </c>
      <c r="F367" s="105" t="s">
        <v>3341</v>
      </c>
      <c r="G367" s="105" t="s">
        <v>3340</v>
      </c>
      <c r="H367" s="101" t="s">
        <v>1195</v>
      </c>
      <c r="I367" s="106">
        <v>7.44</v>
      </c>
      <c r="J367" s="101">
        <v>375</v>
      </c>
      <c r="K367" s="106">
        <f t="shared" si="16"/>
        <v>2790</v>
      </c>
      <c r="L367" s="106">
        <f t="shared" si="15"/>
        <v>279</v>
      </c>
      <c r="M367" s="106">
        <f t="shared" si="17"/>
        <v>3069</v>
      </c>
    </row>
    <row r="368" spans="1:13" s="101" customFormat="1" ht="20" customHeight="1" x14ac:dyDescent="0.2">
      <c r="A368" s="126">
        <v>366</v>
      </c>
      <c r="B368" s="105" t="s">
        <v>1940</v>
      </c>
      <c r="C368" s="105" t="s">
        <v>228</v>
      </c>
      <c r="D368" s="105" t="s">
        <v>3339</v>
      </c>
      <c r="E368" s="115">
        <v>45609</v>
      </c>
      <c r="F368" s="105" t="s">
        <v>3338</v>
      </c>
      <c r="G368" s="105" t="s">
        <v>3337</v>
      </c>
      <c r="H368" s="101" t="s">
        <v>3336</v>
      </c>
      <c r="I368" s="106">
        <v>9.17</v>
      </c>
      <c r="J368" s="101">
        <v>526</v>
      </c>
      <c r="K368" s="106">
        <f t="shared" si="16"/>
        <v>4823.42</v>
      </c>
      <c r="L368" s="106">
        <f t="shared" si="15"/>
        <v>482.34200000000004</v>
      </c>
      <c r="M368" s="106">
        <f t="shared" si="17"/>
        <v>5305.7619999999997</v>
      </c>
    </row>
    <row r="369" spans="1:13" s="101" customFormat="1" ht="20" customHeight="1" x14ac:dyDescent="0.2">
      <c r="A369" s="126">
        <v>367</v>
      </c>
      <c r="B369" s="105" t="s">
        <v>459</v>
      </c>
      <c r="C369" s="105" t="s">
        <v>536</v>
      </c>
      <c r="D369" s="105" t="s">
        <v>3335</v>
      </c>
      <c r="E369" s="115">
        <v>45610</v>
      </c>
      <c r="F369" s="105" t="s">
        <v>3334</v>
      </c>
      <c r="G369" s="105" t="s">
        <v>3333</v>
      </c>
      <c r="H369" s="101" t="s">
        <v>3332</v>
      </c>
      <c r="I369" s="106">
        <v>7.38</v>
      </c>
      <c r="J369" s="101">
        <v>582</v>
      </c>
      <c r="K369" s="106">
        <f t="shared" si="16"/>
        <v>4295.16</v>
      </c>
      <c r="L369" s="106">
        <f t="shared" si="15"/>
        <v>429.51600000000002</v>
      </c>
      <c r="M369" s="106">
        <f t="shared" si="17"/>
        <v>4724.6759999999995</v>
      </c>
    </row>
    <row r="370" spans="1:13" s="101" customFormat="1" ht="20" customHeight="1" x14ac:dyDescent="0.2">
      <c r="A370" s="126">
        <v>368</v>
      </c>
      <c r="B370" s="105" t="s">
        <v>1760</v>
      </c>
      <c r="C370" s="105" t="s">
        <v>3331</v>
      </c>
      <c r="D370" s="105" t="s">
        <v>3330</v>
      </c>
      <c r="E370" s="115">
        <v>45611</v>
      </c>
      <c r="F370" s="105" t="s">
        <v>3329</v>
      </c>
      <c r="G370" s="105" t="s">
        <v>3328</v>
      </c>
      <c r="H370" s="101" t="s">
        <v>3327</v>
      </c>
      <c r="I370" s="106">
        <v>9.68</v>
      </c>
      <c r="J370" s="101">
        <v>7</v>
      </c>
      <c r="K370" s="106">
        <f t="shared" si="16"/>
        <v>67.759999999999991</v>
      </c>
      <c r="L370" s="106">
        <f t="shared" si="15"/>
        <v>6.7759999999999998</v>
      </c>
      <c r="M370" s="106">
        <f t="shared" si="17"/>
        <v>74.535999999999987</v>
      </c>
    </row>
    <row r="371" spans="1:13" s="101" customFormat="1" ht="20" customHeight="1" x14ac:dyDescent="0.2">
      <c r="A371" s="126">
        <v>369</v>
      </c>
      <c r="B371" s="105" t="s">
        <v>2606</v>
      </c>
      <c r="C371" s="105" t="s">
        <v>1002</v>
      </c>
      <c r="D371" s="105" t="s">
        <v>3326</v>
      </c>
      <c r="E371" s="115">
        <v>45614</v>
      </c>
      <c r="F371" s="105" t="s">
        <v>232</v>
      </c>
      <c r="G371" s="105" t="s">
        <v>3325</v>
      </c>
      <c r="H371" s="101" t="s">
        <v>3324</v>
      </c>
      <c r="I371" s="106">
        <v>7.78</v>
      </c>
      <c r="J371" s="101">
        <v>66</v>
      </c>
      <c r="K371" s="106">
        <f t="shared" si="16"/>
        <v>513.48</v>
      </c>
      <c r="L371" s="106">
        <f t="shared" si="15"/>
        <v>51.348000000000006</v>
      </c>
      <c r="M371" s="106">
        <f t="shared" si="17"/>
        <v>564.82799999999997</v>
      </c>
    </row>
    <row r="372" spans="1:13" s="101" customFormat="1" ht="20" customHeight="1" x14ac:dyDescent="0.2">
      <c r="A372" s="126">
        <v>370</v>
      </c>
      <c r="B372" s="105" t="s">
        <v>1637</v>
      </c>
      <c r="C372" s="105" t="s">
        <v>3323</v>
      </c>
      <c r="D372" s="105" t="s">
        <v>3322</v>
      </c>
      <c r="E372" s="115">
        <v>45615</v>
      </c>
      <c r="F372" s="105" t="s">
        <v>5046</v>
      </c>
      <c r="G372" s="105" t="s">
        <v>3321</v>
      </c>
      <c r="H372" s="101" t="s">
        <v>776</v>
      </c>
      <c r="I372" s="106">
        <v>6.5</v>
      </c>
      <c r="J372" s="101">
        <v>764</v>
      </c>
      <c r="K372" s="106">
        <f t="shared" si="16"/>
        <v>4966</v>
      </c>
      <c r="L372" s="106">
        <f t="shared" si="15"/>
        <v>496.6</v>
      </c>
      <c r="M372" s="106">
        <f t="shared" si="17"/>
        <v>5462.6</v>
      </c>
    </row>
    <row r="373" spans="1:13" s="101" customFormat="1" ht="20" customHeight="1" x14ac:dyDescent="0.2">
      <c r="A373" s="126">
        <v>371</v>
      </c>
      <c r="B373" s="105" t="s">
        <v>3320</v>
      </c>
      <c r="C373" s="105" t="s">
        <v>2858</v>
      </c>
      <c r="D373" s="105" t="s">
        <v>3319</v>
      </c>
      <c r="E373" s="115">
        <v>45616</v>
      </c>
      <c r="F373" s="105" t="s">
        <v>3318</v>
      </c>
      <c r="G373" s="105" t="s">
        <v>3317</v>
      </c>
      <c r="H373" s="101" t="s">
        <v>3316</v>
      </c>
      <c r="I373" s="106">
        <v>5.75</v>
      </c>
      <c r="J373" s="101">
        <v>983</v>
      </c>
      <c r="K373" s="106">
        <f t="shared" si="16"/>
        <v>5652.25</v>
      </c>
      <c r="L373" s="106">
        <f t="shared" si="15"/>
        <v>565.22500000000002</v>
      </c>
      <c r="M373" s="106">
        <f t="shared" si="17"/>
        <v>6217.4750000000004</v>
      </c>
    </row>
    <row r="374" spans="1:13" s="101" customFormat="1" ht="20" customHeight="1" x14ac:dyDescent="0.2">
      <c r="A374" s="126">
        <v>372</v>
      </c>
      <c r="B374" s="105" t="s">
        <v>3315</v>
      </c>
      <c r="C374" s="105" t="s">
        <v>2874</v>
      </c>
      <c r="D374" s="105" t="s">
        <v>3314</v>
      </c>
      <c r="E374" s="115">
        <v>45617</v>
      </c>
      <c r="F374" s="105" t="s">
        <v>3313</v>
      </c>
      <c r="G374" s="105" t="s">
        <v>3312</v>
      </c>
      <c r="H374" s="101" t="s">
        <v>3311</v>
      </c>
      <c r="I374" s="106">
        <v>8.11</v>
      </c>
      <c r="J374" s="101">
        <v>403</v>
      </c>
      <c r="K374" s="106">
        <f t="shared" si="16"/>
        <v>3268.33</v>
      </c>
      <c r="L374" s="106">
        <f t="shared" si="15"/>
        <v>326.83300000000003</v>
      </c>
      <c r="M374" s="106">
        <f t="shared" si="17"/>
        <v>3595.163</v>
      </c>
    </row>
    <row r="375" spans="1:13" s="101" customFormat="1" ht="20" customHeight="1" x14ac:dyDescent="0.2">
      <c r="A375" s="126">
        <v>373</v>
      </c>
      <c r="B375" s="105" t="s">
        <v>3310</v>
      </c>
      <c r="C375" s="105" t="s">
        <v>36</v>
      </c>
      <c r="D375" s="105" t="s">
        <v>3309</v>
      </c>
      <c r="E375" s="115">
        <v>45618</v>
      </c>
      <c r="F375" s="105" t="s">
        <v>3308</v>
      </c>
      <c r="G375" s="105" t="s">
        <v>3307</v>
      </c>
      <c r="H375" s="101" t="s">
        <v>3306</v>
      </c>
      <c r="I375" s="106">
        <v>5.77</v>
      </c>
      <c r="J375" s="101">
        <v>637</v>
      </c>
      <c r="K375" s="106">
        <f t="shared" si="16"/>
        <v>3675.49</v>
      </c>
      <c r="L375" s="106">
        <f t="shared" si="15"/>
        <v>367.54899999999998</v>
      </c>
      <c r="M375" s="106">
        <f t="shared" si="17"/>
        <v>4043.0389999999998</v>
      </c>
    </row>
    <row r="376" spans="1:13" s="101" customFormat="1" ht="20" customHeight="1" x14ac:dyDescent="0.2">
      <c r="A376" s="126">
        <v>374</v>
      </c>
      <c r="B376" s="105" t="s">
        <v>3305</v>
      </c>
      <c r="C376" s="105" t="s">
        <v>3304</v>
      </c>
      <c r="D376" s="105" t="s">
        <v>3303</v>
      </c>
      <c r="E376" s="115">
        <v>45621</v>
      </c>
      <c r="F376" s="105" t="s">
        <v>3302</v>
      </c>
      <c r="G376" s="105" t="s">
        <v>3301</v>
      </c>
      <c r="H376" s="101" t="s">
        <v>2231</v>
      </c>
      <c r="I376" s="106">
        <v>8.23</v>
      </c>
      <c r="J376" s="101">
        <v>889</v>
      </c>
      <c r="K376" s="106">
        <f t="shared" si="16"/>
        <v>7316.47</v>
      </c>
      <c r="L376" s="106">
        <f t="shared" si="15"/>
        <v>731.64700000000005</v>
      </c>
      <c r="M376" s="106">
        <f t="shared" si="17"/>
        <v>8048.1170000000002</v>
      </c>
    </row>
    <row r="377" spans="1:13" s="101" customFormat="1" ht="20" customHeight="1" x14ac:dyDescent="0.2">
      <c r="A377" s="126">
        <v>375</v>
      </c>
      <c r="B377" s="105" t="s">
        <v>1312</v>
      </c>
      <c r="C377" s="105" t="s">
        <v>978</v>
      </c>
      <c r="D377" s="105" t="s">
        <v>3300</v>
      </c>
      <c r="E377" s="115">
        <v>45622</v>
      </c>
      <c r="F377" s="105" t="s">
        <v>3299</v>
      </c>
      <c r="G377" s="105" t="s">
        <v>3298</v>
      </c>
      <c r="H377" s="101" t="s">
        <v>3297</v>
      </c>
      <c r="I377" s="106">
        <v>8.66</v>
      </c>
      <c r="J377" s="101">
        <v>302</v>
      </c>
      <c r="K377" s="106">
        <f t="shared" si="16"/>
        <v>2615.3200000000002</v>
      </c>
      <c r="L377" s="106">
        <f t="shared" si="15"/>
        <v>261.53200000000004</v>
      </c>
      <c r="M377" s="106">
        <f t="shared" si="17"/>
        <v>2876.8520000000003</v>
      </c>
    </row>
    <row r="378" spans="1:13" s="101" customFormat="1" ht="20" customHeight="1" x14ac:dyDescent="0.2">
      <c r="A378" s="126">
        <v>376</v>
      </c>
      <c r="B378" s="105" t="s">
        <v>3296</v>
      </c>
      <c r="C378" s="105" t="s">
        <v>3295</v>
      </c>
      <c r="D378" s="105" t="s">
        <v>3294</v>
      </c>
      <c r="E378" s="115">
        <v>45623</v>
      </c>
      <c r="F378" s="105" t="s">
        <v>3293</v>
      </c>
      <c r="G378" s="105" t="s">
        <v>3292</v>
      </c>
      <c r="H378" s="101" t="s">
        <v>3291</v>
      </c>
      <c r="I378" s="106">
        <v>7.03</v>
      </c>
      <c r="J378" s="101">
        <v>452</v>
      </c>
      <c r="K378" s="106">
        <f t="shared" si="16"/>
        <v>3177.56</v>
      </c>
      <c r="L378" s="106">
        <f t="shared" si="15"/>
        <v>317.75600000000003</v>
      </c>
      <c r="M378" s="106">
        <f t="shared" si="17"/>
        <v>3495.3159999999998</v>
      </c>
    </row>
    <row r="379" spans="1:13" s="101" customFormat="1" ht="20" customHeight="1" x14ac:dyDescent="0.2">
      <c r="A379" s="126">
        <v>377</v>
      </c>
      <c r="B379" s="105" t="s">
        <v>3290</v>
      </c>
      <c r="C379" s="105" t="s">
        <v>3210</v>
      </c>
      <c r="D379" s="105" t="s">
        <v>3289</v>
      </c>
      <c r="E379" s="115">
        <v>45624</v>
      </c>
      <c r="F379" s="105" t="s">
        <v>5047</v>
      </c>
      <c r="G379" s="105" t="s">
        <v>3288</v>
      </c>
      <c r="H379" s="101" t="s">
        <v>3287</v>
      </c>
      <c r="I379" s="106">
        <v>5.73</v>
      </c>
      <c r="J379" s="101">
        <v>401</v>
      </c>
      <c r="K379" s="106">
        <f t="shared" si="16"/>
        <v>2297.73</v>
      </c>
      <c r="L379" s="106">
        <f t="shared" si="15"/>
        <v>229.77300000000002</v>
      </c>
      <c r="M379" s="106">
        <f t="shared" si="17"/>
        <v>2527.5030000000002</v>
      </c>
    </row>
    <row r="380" spans="1:13" s="101" customFormat="1" ht="20" customHeight="1" x14ac:dyDescent="0.2">
      <c r="A380" s="126">
        <v>378</v>
      </c>
      <c r="B380" s="105" t="s">
        <v>3286</v>
      </c>
      <c r="C380" s="105" t="s">
        <v>3285</v>
      </c>
      <c r="D380" s="105" t="s">
        <v>3284</v>
      </c>
      <c r="E380" s="115">
        <v>45625</v>
      </c>
      <c r="F380" s="105" t="s">
        <v>5048</v>
      </c>
      <c r="G380" s="105" t="s">
        <v>3283</v>
      </c>
      <c r="H380" s="101" t="s">
        <v>3282</v>
      </c>
      <c r="I380" s="106">
        <v>9.25</v>
      </c>
      <c r="J380" s="101">
        <v>541</v>
      </c>
      <c r="K380" s="106">
        <f t="shared" si="16"/>
        <v>5004.25</v>
      </c>
      <c r="L380" s="106">
        <f t="shared" si="15"/>
        <v>500.42500000000001</v>
      </c>
      <c r="M380" s="106">
        <f t="shared" si="17"/>
        <v>5504.6750000000002</v>
      </c>
    </row>
    <row r="381" spans="1:13" s="101" customFormat="1" ht="20" customHeight="1" x14ac:dyDescent="0.2">
      <c r="A381" s="126">
        <v>379</v>
      </c>
      <c r="B381" s="105" t="s">
        <v>390</v>
      </c>
      <c r="C381" s="105" t="s">
        <v>1023</v>
      </c>
      <c r="D381" s="105" t="s">
        <v>3281</v>
      </c>
      <c r="E381" s="115">
        <v>45628</v>
      </c>
      <c r="F381" s="105" t="s">
        <v>3280</v>
      </c>
      <c r="G381" s="105" t="s">
        <v>3279</v>
      </c>
      <c r="H381" s="101" t="s">
        <v>3278</v>
      </c>
      <c r="I381" s="106">
        <v>7.8</v>
      </c>
      <c r="J381" s="101">
        <v>616</v>
      </c>
      <c r="K381" s="106">
        <f t="shared" si="16"/>
        <v>4804.8</v>
      </c>
      <c r="L381" s="106">
        <f t="shared" si="15"/>
        <v>480.48</v>
      </c>
      <c r="M381" s="106">
        <f t="shared" si="17"/>
        <v>5285.2800000000007</v>
      </c>
    </row>
    <row r="382" spans="1:13" s="101" customFormat="1" ht="20" customHeight="1" x14ac:dyDescent="0.2">
      <c r="A382" s="126">
        <v>380</v>
      </c>
      <c r="B382" s="105" t="s">
        <v>3277</v>
      </c>
      <c r="C382" s="105" t="s">
        <v>3276</v>
      </c>
      <c r="D382" s="105" t="s">
        <v>3275</v>
      </c>
      <c r="E382" s="115">
        <v>45629</v>
      </c>
      <c r="F382" s="105" t="s">
        <v>3274</v>
      </c>
      <c r="G382" s="105" t="s">
        <v>3273</v>
      </c>
      <c r="H382" s="101" t="s">
        <v>826</v>
      </c>
      <c r="I382" s="106">
        <v>7.89</v>
      </c>
      <c r="J382" s="101">
        <v>712</v>
      </c>
      <c r="K382" s="106">
        <f t="shared" si="16"/>
        <v>5617.6799999999994</v>
      </c>
      <c r="L382" s="106">
        <f t="shared" si="15"/>
        <v>561.76799999999992</v>
      </c>
      <c r="M382" s="106">
        <f t="shared" si="17"/>
        <v>6179.4479999999994</v>
      </c>
    </row>
    <row r="383" spans="1:13" s="101" customFormat="1" ht="20" customHeight="1" x14ac:dyDescent="0.2">
      <c r="A383" s="126">
        <v>381</v>
      </c>
      <c r="B383" s="105" t="s">
        <v>2135</v>
      </c>
      <c r="C383" s="105" t="s">
        <v>1488</v>
      </c>
      <c r="D383" s="105" t="s">
        <v>3272</v>
      </c>
      <c r="E383" s="115">
        <v>45630</v>
      </c>
      <c r="F383" s="105" t="s">
        <v>3271</v>
      </c>
      <c r="G383" s="105" t="s">
        <v>3270</v>
      </c>
      <c r="H383" s="101" t="s">
        <v>3269</v>
      </c>
      <c r="I383" s="106">
        <v>7.97</v>
      </c>
      <c r="J383" s="101">
        <v>117</v>
      </c>
      <c r="K383" s="106">
        <f t="shared" si="16"/>
        <v>932.49</v>
      </c>
      <c r="L383" s="106">
        <f t="shared" si="15"/>
        <v>93.249000000000009</v>
      </c>
      <c r="M383" s="106">
        <f t="shared" si="17"/>
        <v>1025.739</v>
      </c>
    </row>
    <row r="384" spans="1:13" s="101" customFormat="1" ht="20" customHeight="1" x14ac:dyDescent="0.2">
      <c r="A384" s="126">
        <v>382</v>
      </c>
      <c r="B384" s="105" t="s">
        <v>1553</v>
      </c>
      <c r="C384" s="105" t="s">
        <v>3268</v>
      </c>
      <c r="D384" s="105" t="s">
        <v>3267</v>
      </c>
      <c r="E384" s="115">
        <v>45631</v>
      </c>
      <c r="F384" s="105" t="s">
        <v>3266</v>
      </c>
      <c r="G384" s="105" t="s">
        <v>3265</v>
      </c>
      <c r="H384" s="101" t="s">
        <v>1015</v>
      </c>
      <c r="I384" s="106">
        <v>8.1300000000000008</v>
      </c>
      <c r="J384" s="101">
        <v>547</v>
      </c>
      <c r="K384" s="106">
        <f t="shared" si="16"/>
        <v>4447.1100000000006</v>
      </c>
      <c r="L384" s="106">
        <f t="shared" si="15"/>
        <v>444.71100000000007</v>
      </c>
      <c r="M384" s="106">
        <f t="shared" si="17"/>
        <v>4891.8210000000008</v>
      </c>
    </row>
    <row r="385" spans="1:13" s="101" customFormat="1" ht="20" customHeight="1" x14ac:dyDescent="0.2">
      <c r="A385" s="126">
        <v>383</v>
      </c>
      <c r="B385" s="105" t="s">
        <v>3264</v>
      </c>
      <c r="C385" s="105" t="s">
        <v>353</v>
      </c>
      <c r="D385" s="105" t="s">
        <v>3263</v>
      </c>
      <c r="E385" s="115">
        <v>45632</v>
      </c>
      <c r="F385" s="105" t="s">
        <v>3262</v>
      </c>
      <c r="G385" s="105" t="s">
        <v>3261</v>
      </c>
      <c r="H385" s="101" t="s">
        <v>600</v>
      </c>
      <c r="I385" s="106">
        <v>7.34</v>
      </c>
      <c r="J385" s="101">
        <v>743</v>
      </c>
      <c r="K385" s="106">
        <f t="shared" si="16"/>
        <v>5453.62</v>
      </c>
      <c r="L385" s="106">
        <f t="shared" si="15"/>
        <v>545.36199999999997</v>
      </c>
      <c r="M385" s="106">
        <f t="shared" si="17"/>
        <v>5998.982</v>
      </c>
    </row>
    <row r="386" spans="1:13" s="101" customFormat="1" ht="20" customHeight="1" x14ac:dyDescent="0.2">
      <c r="A386" s="126">
        <v>384</v>
      </c>
      <c r="B386" s="105" t="s">
        <v>3260</v>
      </c>
      <c r="C386" s="105" t="s">
        <v>1803</v>
      </c>
      <c r="D386" s="105" t="s">
        <v>3259</v>
      </c>
      <c r="E386" s="115">
        <v>45635</v>
      </c>
      <c r="F386" s="105" t="s">
        <v>3258</v>
      </c>
      <c r="G386" s="105" t="s">
        <v>3257</v>
      </c>
      <c r="H386" s="101" t="s">
        <v>3256</v>
      </c>
      <c r="I386" s="106">
        <v>7.5</v>
      </c>
      <c r="J386" s="101">
        <v>280</v>
      </c>
      <c r="K386" s="106">
        <f t="shared" si="16"/>
        <v>2100</v>
      </c>
      <c r="L386" s="106">
        <f t="shared" si="15"/>
        <v>210</v>
      </c>
      <c r="M386" s="106">
        <f t="shared" si="17"/>
        <v>2310</v>
      </c>
    </row>
    <row r="387" spans="1:13" s="101" customFormat="1" ht="20" customHeight="1" x14ac:dyDescent="0.2">
      <c r="A387" s="126">
        <v>385</v>
      </c>
      <c r="B387" s="105" t="s">
        <v>2284</v>
      </c>
      <c r="C387" s="105" t="s">
        <v>3255</v>
      </c>
      <c r="D387" s="105" t="s">
        <v>3254</v>
      </c>
      <c r="E387" s="115">
        <v>45636</v>
      </c>
      <c r="F387" s="105" t="s">
        <v>3253</v>
      </c>
      <c r="G387" s="105" t="s">
        <v>3252</v>
      </c>
      <c r="H387" s="101" t="s">
        <v>3251</v>
      </c>
      <c r="I387" s="106">
        <v>7.67</v>
      </c>
      <c r="J387" s="101">
        <v>3</v>
      </c>
      <c r="K387" s="106">
        <f t="shared" si="16"/>
        <v>23.009999999999998</v>
      </c>
      <c r="L387" s="106">
        <f t="shared" ref="L387:L450" si="18">K387*Tax_Rate</f>
        <v>2.3009999999999997</v>
      </c>
      <c r="M387" s="106">
        <f t="shared" si="17"/>
        <v>25.310999999999996</v>
      </c>
    </row>
    <row r="388" spans="1:13" s="101" customFormat="1" ht="20" customHeight="1" x14ac:dyDescent="0.2">
      <c r="A388" s="126">
        <v>386</v>
      </c>
      <c r="B388" s="105" t="s">
        <v>3250</v>
      </c>
      <c r="C388" s="105" t="s">
        <v>3249</v>
      </c>
      <c r="D388" s="105" t="s">
        <v>3248</v>
      </c>
      <c r="E388" s="115">
        <v>45637</v>
      </c>
      <c r="F388" s="105" t="s">
        <v>3247</v>
      </c>
      <c r="G388" s="105" t="s">
        <v>3246</v>
      </c>
      <c r="H388" s="101" t="s">
        <v>3245</v>
      </c>
      <c r="I388" s="106">
        <v>8.39</v>
      </c>
      <c r="J388" s="101">
        <v>565</v>
      </c>
      <c r="K388" s="106">
        <f t="shared" ref="K388:K451" si="19">SUM(I388*J388)</f>
        <v>4740.3500000000004</v>
      </c>
      <c r="L388" s="106">
        <f t="shared" si="18"/>
        <v>474.03500000000008</v>
      </c>
      <c r="M388" s="106">
        <f t="shared" ref="M388:M451" si="20">SUM(K388+L388)</f>
        <v>5214.3850000000002</v>
      </c>
    </row>
    <row r="389" spans="1:13" s="101" customFormat="1" ht="20" customHeight="1" x14ac:dyDescent="0.2">
      <c r="A389" s="126">
        <v>387</v>
      </c>
      <c r="B389" s="105" t="s">
        <v>3244</v>
      </c>
      <c r="C389" s="105" t="s">
        <v>1688</v>
      </c>
      <c r="D389" s="105" t="s">
        <v>3243</v>
      </c>
      <c r="E389" s="115">
        <v>45638</v>
      </c>
      <c r="F389" s="105" t="s">
        <v>3242</v>
      </c>
      <c r="G389" s="105" t="s">
        <v>3241</v>
      </c>
      <c r="H389" s="101" t="s">
        <v>3240</v>
      </c>
      <c r="I389" s="106">
        <v>7.34</v>
      </c>
      <c r="J389" s="101">
        <v>57</v>
      </c>
      <c r="K389" s="106">
        <f t="shared" si="19"/>
        <v>418.38</v>
      </c>
      <c r="L389" s="106">
        <f t="shared" si="18"/>
        <v>41.838000000000001</v>
      </c>
      <c r="M389" s="106">
        <f t="shared" si="20"/>
        <v>460.21800000000002</v>
      </c>
    </row>
    <row r="390" spans="1:13" s="101" customFormat="1" ht="20" customHeight="1" x14ac:dyDescent="0.2">
      <c r="A390" s="126">
        <v>388</v>
      </c>
      <c r="B390" s="105" t="s">
        <v>2785</v>
      </c>
      <c r="C390" s="105" t="s">
        <v>2639</v>
      </c>
      <c r="D390" s="105" t="s">
        <v>3239</v>
      </c>
      <c r="E390" s="115">
        <v>45639</v>
      </c>
      <c r="F390" s="105" t="s">
        <v>3238</v>
      </c>
      <c r="G390" s="105" t="s">
        <v>3237</v>
      </c>
      <c r="H390" s="101" t="s">
        <v>3236</v>
      </c>
      <c r="I390" s="106">
        <v>8.94</v>
      </c>
      <c r="J390" s="101">
        <v>977</v>
      </c>
      <c r="K390" s="106">
        <f t="shared" si="19"/>
        <v>8734.3799999999992</v>
      </c>
      <c r="L390" s="106">
        <f t="shared" si="18"/>
        <v>873.43799999999999</v>
      </c>
      <c r="M390" s="106">
        <f t="shared" si="20"/>
        <v>9607.8179999999993</v>
      </c>
    </row>
    <row r="391" spans="1:13" s="101" customFormat="1" ht="20" customHeight="1" x14ac:dyDescent="0.2">
      <c r="A391" s="126">
        <v>389</v>
      </c>
      <c r="B391" s="105" t="s">
        <v>3235</v>
      </c>
      <c r="C391" s="105" t="s">
        <v>2883</v>
      </c>
      <c r="D391" s="105" t="s">
        <v>3234</v>
      </c>
      <c r="E391" s="115">
        <v>45642</v>
      </c>
      <c r="F391" s="105" t="s">
        <v>5049</v>
      </c>
      <c r="G391" s="105" t="s">
        <v>3233</v>
      </c>
      <c r="H391" s="101" t="s">
        <v>3232</v>
      </c>
      <c r="I391" s="106">
        <v>8.08</v>
      </c>
      <c r="J391" s="101">
        <v>609</v>
      </c>
      <c r="K391" s="106">
        <f t="shared" si="19"/>
        <v>4920.72</v>
      </c>
      <c r="L391" s="106">
        <f t="shared" si="18"/>
        <v>492.07200000000006</v>
      </c>
      <c r="M391" s="106">
        <f t="shared" si="20"/>
        <v>5412.7920000000004</v>
      </c>
    </row>
    <row r="392" spans="1:13" s="101" customFormat="1" ht="20" customHeight="1" x14ac:dyDescent="0.2">
      <c r="A392" s="126">
        <v>390</v>
      </c>
      <c r="B392" s="105" t="s">
        <v>3231</v>
      </c>
      <c r="C392" s="105" t="s">
        <v>925</v>
      </c>
      <c r="D392" s="105" t="s">
        <v>3230</v>
      </c>
      <c r="E392" s="115">
        <v>45643</v>
      </c>
      <c r="F392" s="105" t="s">
        <v>3229</v>
      </c>
      <c r="G392" s="105" t="s">
        <v>3228</v>
      </c>
      <c r="H392" s="101" t="s">
        <v>3227</v>
      </c>
      <c r="I392" s="106">
        <v>7.63</v>
      </c>
      <c r="J392" s="101">
        <v>994</v>
      </c>
      <c r="K392" s="106">
        <f t="shared" si="19"/>
        <v>7584.22</v>
      </c>
      <c r="L392" s="106">
        <f t="shared" si="18"/>
        <v>758.42200000000003</v>
      </c>
      <c r="M392" s="106">
        <f t="shared" si="20"/>
        <v>8342.6419999999998</v>
      </c>
    </row>
    <row r="393" spans="1:13" s="101" customFormat="1" ht="20" customHeight="1" x14ac:dyDescent="0.2">
      <c r="A393" s="126">
        <v>391</v>
      </c>
      <c r="B393" s="105" t="s">
        <v>3226</v>
      </c>
      <c r="C393" s="105" t="s">
        <v>920</v>
      </c>
      <c r="D393" s="105" t="s">
        <v>3225</v>
      </c>
      <c r="E393" s="115">
        <v>45644</v>
      </c>
      <c r="F393" s="105" t="s">
        <v>3224</v>
      </c>
      <c r="G393" s="105" t="s">
        <v>3223</v>
      </c>
      <c r="H393" s="101" t="s">
        <v>3222</v>
      </c>
      <c r="I393" s="106">
        <v>9.4700000000000006</v>
      </c>
      <c r="J393" s="101">
        <v>582</v>
      </c>
      <c r="K393" s="106">
        <f t="shared" si="19"/>
        <v>5511.54</v>
      </c>
      <c r="L393" s="106">
        <f t="shared" si="18"/>
        <v>551.154</v>
      </c>
      <c r="M393" s="106">
        <f t="shared" si="20"/>
        <v>6062.6939999999995</v>
      </c>
    </row>
    <row r="394" spans="1:13" s="101" customFormat="1" ht="20" customHeight="1" x14ac:dyDescent="0.2">
      <c r="A394" s="126">
        <v>392</v>
      </c>
      <c r="B394" s="105" t="s">
        <v>3221</v>
      </c>
      <c r="C394" s="105" t="s">
        <v>319</v>
      </c>
      <c r="D394" s="105" t="s">
        <v>3220</v>
      </c>
      <c r="E394" s="115">
        <v>45645</v>
      </c>
      <c r="F394" s="105" t="s">
        <v>5050</v>
      </c>
      <c r="G394" s="105" t="s">
        <v>3219</v>
      </c>
      <c r="H394" s="101" t="s">
        <v>3218</v>
      </c>
      <c r="I394" s="106">
        <v>6.46</v>
      </c>
      <c r="J394" s="101">
        <v>994</v>
      </c>
      <c r="K394" s="106">
        <f t="shared" si="19"/>
        <v>6421.24</v>
      </c>
      <c r="L394" s="106">
        <f t="shared" si="18"/>
        <v>642.12400000000002</v>
      </c>
      <c r="M394" s="106">
        <f t="shared" si="20"/>
        <v>7063.3639999999996</v>
      </c>
    </row>
    <row r="395" spans="1:13" s="101" customFormat="1" ht="20" customHeight="1" x14ac:dyDescent="0.2">
      <c r="A395" s="126">
        <v>393</v>
      </c>
      <c r="B395" s="105" t="s">
        <v>3217</v>
      </c>
      <c r="C395" s="105" t="s">
        <v>3216</v>
      </c>
      <c r="D395" s="105" t="s">
        <v>3215</v>
      </c>
      <c r="E395" s="115">
        <v>45646</v>
      </c>
      <c r="F395" s="105" t="s">
        <v>3214</v>
      </c>
      <c r="G395" s="105" t="s">
        <v>3213</v>
      </c>
      <c r="H395" s="101" t="s">
        <v>3212</v>
      </c>
      <c r="I395" s="106">
        <v>5.88</v>
      </c>
      <c r="J395" s="101">
        <v>683</v>
      </c>
      <c r="K395" s="106">
        <f t="shared" si="19"/>
        <v>4016.04</v>
      </c>
      <c r="L395" s="106">
        <f t="shared" si="18"/>
        <v>401.60400000000004</v>
      </c>
      <c r="M395" s="106">
        <f t="shared" si="20"/>
        <v>4417.6440000000002</v>
      </c>
    </row>
    <row r="396" spans="1:13" s="101" customFormat="1" ht="20" customHeight="1" x14ac:dyDescent="0.2">
      <c r="A396" s="126">
        <v>394</v>
      </c>
      <c r="B396" s="105" t="s">
        <v>3211</v>
      </c>
      <c r="C396" s="105" t="s">
        <v>3210</v>
      </c>
      <c r="D396" s="105" t="s">
        <v>3209</v>
      </c>
      <c r="E396" s="115">
        <v>45649</v>
      </c>
      <c r="F396" s="105" t="s">
        <v>3208</v>
      </c>
      <c r="G396" s="105" t="s">
        <v>3207</v>
      </c>
      <c r="H396" s="101" t="s">
        <v>3206</v>
      </c>
      <c r="I396" s="106">
        <v>9.3800000000000008</v>
      </c>
      <c r="J396" s="101">
        <v>214</v>
      </c>
      <c r="K396" s="106">
        <f t="shared" si="19"/>
        <v>2007.3200000000002</v>
      </c>
      <c r="L396" s="106">
        <f t="shared" si="18"/>
        <v>200.73200000000003</v>
      </c>
      <c r="M396" s="106">
        <f t="shared" si="20"/>
        <v>2208.0520000000001</v>
      </c>
    </row>
    <row r="397" spans="1:13" s="101" customFormat="1" ht="20" customHeight="1" x14ac:dyDescent="0.2">
      <c r="A397" s="126">
        <v>395</v>
      </c>
      <c r="B397" s="105" t="s">
        <v>3205</v>
      </c>
      <c r="C397" s="105" t="s">
        <v>3204</v>
      </c>
      <c r="D397" s="105" t="s">
        <v>3203</v>
      </c>
      <c r="E397" s="115">
        <v>45650</v>
      </c>
      <c r="F397" s="105" t="s">
        <v>3202</v>
      </c>
      <c r="G397" s="105" t="s">
        <v>3201</v>
      </c>
      <c r="H397" s="101" t="s">
        <v>1139</v>
      </c>
      <c r="I397" s="106">
        <v>5.21</v>
      </c>
      <c r="J397" s="101">
        <v>38</v>
      </c>
      <c r="K397" s="106">
        <f t="shared" si="19"/>
        <v>197.98</v>
      </c>
      <c r="L397" s="106">
        <f t="shared" si="18"/>
        <v>19.798000000000002</v>
      </c>
      <c r="M397" s="106">
        <f t="shared" si="20"/>
        <v>217.77799999999999</v>
      </c>
    </row>
    <row r="398" spans="1:13" s="101" customFormat="1" ht="20" customHeight="1" x14ac:dyDescent="0.2">
      <c r="A398" s="126">
        <v>396</v>
      </c>
      <c r="B398" s="105" t="s">
        <v>698</v>
      </c>
      <c r="C398" s="105" t="s">
        <v>769</v>
      </c>
      <c r="D398" s="105" t="s">
        <v>3200</v>
      </c>
      <c r="E398" s="115">
        <v>45651</v>
      </c>
      <c r="F398" s="105" t="s">
        <v>3199</v>
      </c>
      <c r="G398" s="105" t="s">
        <v>3198</v>
      </c>
      <c r="H398" s="101" t="s">
        <v>3197</v>
      </c>
      <c r="I398" s="106">
        <v>9.23</v>
      </c>
      <c r="J398" s="101">
        <v>892</v>
      </c>
      <c r="K398" s="106">
        <f t="shared" si="19"/>
        <v>8233.16</v>
      </c>
      <c r="L398" s="106">
        <f t="shared" si="18"/>
        <v>823.31600000000003</v>
      </c>
      <c r="M398" s="106">
        <f t="shared" si="20"/>
        <v>9056.4760000000006</v>
      </c>
    </row>
    <row r="399" spans="1:13" s="101" customFormat="1" ht="20" customHeight="1" x14ac:dyDescent="0.2">
      <c r="A399" s="126">
        <v>397</v>
      </c>
      <c r="B399" s="105" t="s">
        <v>3196</v>
      </c>
      <c r="C399" s="105" t="s">
        <v>1023</v>
      </c>
      <c r="D399" s="105" t="s">
        <v>3195</v>
      </c>
      <c r="E399" s="115">
        <v>45652</v>
      </c>
      <c r="F399" s="105" t="s">
        <v>5051</v>
      </c>
      <c r="G399" s="105" t="s">
        <v>3194</v>
      </c>
      <c r="H399" s="101" t="s">
        <v>1521</v>
      </c>
      <c r="I399" s="106">
        <v>9.6300000000000008</v>
      </c>
      <c r="J399" s="101">
        <v>587</v>
      </c>
      <c r="K399" s="106">
        <f t="shared" si="19"/>
        <v>5652.81</v>
      </c>
      <c r="L399" s="106">
        <f t="shared" si="18"/>
        <v>565.28100000000006</v>
      </c>
      <c r="M399" s="106">
        <f t="shared" si="20"/>
        <v>6218.0910000000003</v>
      </c>
    </row>
    <row r="400" spans="1:13" s="101" customFormat="1" ht="20" customHeight="1" x14ac:dyDescent="0.2">
      <c r="A400" s="126">
        <v>398</v>
      </c>
      <c r="B400" s="105" t="s">
        <v>46</v>
      </c>
      <c r="C400" s="105" t="s">
        <v>3193</v>
      </c>
      <c r="D400" s="105" t="s">
        <v>3192</v>
      </c>
      <c r="E400" s="115">
        <v>45653</v>
      </c>
      <c r="F400" s="105" t="s">
        <v>3191</v>
      </c>
      <c r="G400" s="105" t="s">
        <v>3190</v>
      </c>
      <c r="H400" s="101" t="s">
        <v>3189</v>
      </c>
      <c r="I400" s="106">
        <v>9.15</v>
      </c>
      <c r="J400" s="101">
        <v>512</v>
      </c>
      <c r="K400" s="106">
        <f t="shared" si="19"/>
        <v>4684.8</v>
      </c>
      <c r="L400" s="106">
        <f t="shared" si="18"/>
        <v>468.48</v>
      </c>
      <c r="M400" s="106">
        <f t="shared" si="20"/>
        <v>5153.2800000000007</v>
      </c>
    </row>
    <row r="401" spans="1:13" s="101" customFormat="1" ht="20" customHeight="1" x14ac:dyDescent="0.2">
      <c r="A401" s="126">
        <v>399</v>
      </c>
      <c r="B401" s="105" t="s">
        <v>3188</v>
      </c>
      <c r="C401" s="105" t="s">
        <v>3187</v>
      </c>
      <c r="D401" s="105" t="s">
        <v>3186</v>
      </c>
      <c r="E401" s="115">
        <v>45656</v>
      </c>
      <c r="F401" s="105" t="s">
        <v>5052</v>
      </c>
      <c r="G401" s="105" t="s">
        <v>3185</v>
      </c>
      <c r="H401" s="101" t="s">
        <v>3184</v>
      </c>
      <c r="I401" s="106">
        <v>6.15</v>
      </c>
      <c r="J401" s="101">
        <v>851</v>
      </c>
      <c r="K401" s="106">
        <f t="shared" si="19"/>
        <v>5233.6500000000005</v>
      </c>
      <c r="L401" s="106">
        <f t="shared" si="18"/>
        <v>523.36500000000012</v>
      </c>
      <c r="M401" s="106">
        <f t="shared" si="20"/>
        <v>5757.0150000000003</v>
      </c>
    </row>
    <row r="402" spans="1:13" s="101" customFormat="1" ht="20" customHeight="1" x14ac:dyDescent="0.2">
      <c r="A402" s="126">
        <v>400</v>
      </c>
      <c r="B402" s="105" t="s">
        <v>3183</v>
      </c>
      <c r="C402" s="105" t="s">
        <v>3182</v>
      </c>
      <c r="D402" s="105" t="s">
        <v>3181</v>
      </c>
      <c r="E402" s="115">
        <v>45657</v>
      </c>
      <c r="F402" s="105" t="s">
        <v>3180</v>
      </c>
      <c r="G402" s="105" t="s">
        <v>3179</v>
      </c>
      <c r="H402" s="101" t="s">
        <v>3178</v>
      </c>
      <c r="I402" s="106">
        <v>9.81</v>
      </c>
      <c r="J402" s="101">
        <v>315</v>
      </c>
      <c r="K402" s="106">
        <f t="shared" si="19"/>
        <v>3090.15</v>
      </c>
      <c r="L402" s="106">
        <f t="shared" si="18"/>
        <v>309.01500000000004</v>
      </c>
      <c r="M402" s="106">
        <f t="shared" si="20"/>
        <v>3399.165</v>
      </c>
    </row>
    <row r="403" spans="1:13" s="101" customFormat="1" ht="20" customHeight="1" x14ac:dyDescent="0.2">
      <c r="A403" s="126">
        <v>401</v>
      </c>
      <c r="B403" s="105" t="s">
        <v>3177</v>
      </c>
      <c r="C403" s="105" t="s">
        <v>1677</v>
      </c>
      <c r="D403" s="105" t="s">
        <v>3176</v>
      </c>
      <c r="E403" s="115">
        <v>45658</v>
      </c>
      <c r="F403" s="105" t="s">
        <v>3175</v>
      </c>
      <c r="G403" s="105" t="s">
        <v>3174</v>
      </c>
      <c r="H403" s="101" t="s">
        <v>3173</v>
      </c>
      <c r="I403" s="106">
        <v>8.24</v>
      </c>
      <c r="J403" s="101">
        <v>401</v>
      </c>
      <c r="K403" s="106">
        <f t="shared" si="19"/>
        <v>3304.2400000000002</v>
      </c>
      <c r="L403" s="106">
        <f t="shared" si="18"/>
        <v>330.42400000000004</v>
      </c>
      <c r="M403" s="106">
        <f t="shared" si="20"/>
        <v>3634.6640000000002</v>
      </c>
    </row>
    <row r="404" spans="1:13" s="101" customFormat="1" ht="20" customHeight="1" x14ac:dyDescent="0.2">
      <c r="A404" s="126">
        <v>402</v>
      </c>
      <c r="B404" s="105" t="s">
        <v>588</v>
      </c>
      <c r="C404" s="105" t="s">
        <v>1305</v>
      </c>
      <c r="D404" s="105" t="s">
        <v>3172</v>
      </c>
      <c r="E404" s="115">
        <v>45659</v>
      </c>
      <c r="F404" s="105" t="s">
        <v>5053</v>
      </c>
      <c r="G404" s="105" t="s">
        <v>3171</v>
      </c>
      <c r="H404" s="101" t="s">
        <v>3170</v>
      </c>
      <c r="I404" s="106">
        <v>6.8</v>
      </c>
      <c r="J404" s="101">
        <v>84</v>
      </c>
      <c r="K404" s="106">
        <f t="shared" si="19"/>
        <v>571.19999999999993</v>
      </c>
      <c r="L404" s="106">
        <f t="shared" si="18"/>
        <v>57.12</v>
      </c>
      <c r="M404" s="106">
        <f t="shared" si="20"/>
        <v>628.31999999999994</v>
      </c>
    </row>
    <row r="405" spans="1:13" s="101" customFormat="1" ht="20" customHeight="1" x14ac:dyDescent="0.2">
      <c r="A405" s="126">
        <v>403</v>
      </c>
      <c r="B405" s="105" t="s">
        <v>264</v>
      </c>
      <c r="C405" s="105" t="s">
        <v>3169</v>
      </c>
      <c r="D405" s="105" t="s">
        <v>3168</v>
      </c>
      <c r="E405" s="115">
        <v>45660</v>
      </c>
      <c r="F405" s="105" t="s">
        <v>3167</v>
      </c>
      <c r="G405" s="105" t="s">
        <v>3166</v>
      </c>
      <c r="H405" s="101" t="s">
        <v>3165</v>
      </c>
      <c r="I405" s="106">
        <v>9.48</v>
      </c>
      <c r="J405" s="101">
        <v>679</v>
      </c>
      <c r="K405" s="106">
        <f t="shared" si="19"/>
        <v>6436.92</v>
      </c>
      <c r="L405" s="106">
        <f t="shared" si="18"/>
        <v>643.69200000000001</v>
      </c>
      <c r="M405" s="106">
        <f t="shared" si="20"/>
        <v>7080.6120000000001</v>
      </c>
    </row>
    <row r="406" spans="1:13" s="101" customFormat="1" ht="20" customHeight="1" x14ac:dyDescent="0.2">
      <c r="A406" s="126">
        <v>404</v>
      </c>
      <c r="B406" s="105" t="s">
        <v>3164</v>
      </c>
      <c r="C406" s="105" t="s">
        <v>740</v>
      </c>
      <c r="D406" s="105" t="s">
        <v>3163</v>
      </c>
      <c r="E406" s="115">
        <v>45663</v>
      </c>
      <c r="F406" s="105" t="s">
        <v>3162</v>
      </c>
      <c r="G406" s="105" t="s">
        <v>3161</v>
      </c>
      <c r="H406" s="101" t="s">
        <v>3160</v>
      </c>
      <c r="I406" s="106">
        <v>7.48</v>
      </c>
      <c r="J406" s="101">
        <v>584</v>
      </c>
      <c r="K406" s="106">
        <f t="shared" si="19"/>
        <v>4368.3200000000006</v>
      </c>
      <c r="L406" s="106">
        <f t="shared" si="18"/>
        <v>436.83200000000011</v>
      </c>
      <c r="M406" s="106">
        <f t="shared" si="20"/>
        <v>4805.152000000001</v>
      </c>
    </row>
    <row r="407" spans="1:13" s="101" customFormat="1" ht="20" customHeight="1" x14ac:dyDescent="0.2">
      <c r="A407" s="126">
        <v>405</v>
      </c>
      <c r="B407" s="105" t="s">
        <v>3159</v>
      </c>
      <c r="C407" s="105" t="s">
        <v>3158</v>
      </c>
      <c r="D407" s="105" t="s">
        <v>3157</v>
      </c>
      <c r="E407" s="115">
        <v>45664</v>
      </c>
      <c r="F407" s="105" t="s">
        <v>5054</v>
      </c>
      <c r="G407" s="105" t="s">
        <v>3156</v>
      </c>
      <c r="H407" s="101" t="s">
        <v>3155</v>
      </c>
      <c r="I407" s="106">
        <v>9.59</v>
      </c>
      <c r="J407" s="101">
        <v>646</v>
      </c>
      <c r="K407" s="106">
        <f t="shared" si="19"/>
        <v>6195.14</v>
      </c>
      <c r="L407" s="106">
        <f t="shared" si="18"/>
        <v>619.51400000000012</v>
      </c>
      <c r="M407" s="106">
        <f t="shared" si="20"/>
        <v>6814.6540000000005</v>
      </c>
    </row>
    <row r="408" spans="1:13" s="101" customFormat="1" ht="20" customHeight="1" x14ac:dyDescent="0.2">
      <c r="A408" s="126">
        <v>406</v>
      </c>
      <c r="B408" s="105" t="s">
        <v>1642</v>
      </c>
      <c r="C408" s="105" t="s">
        <v>1352</v>
      </c>
      <c r="D408" s="105" t="s">
        <v>3154</v>
      </c>
      <c r="E408" s="115">
        <v>45665</v>
      </c>
      <c r="F408" s="105" t="s">
        <v>3153</v>
      </c>
      <c r="G408" s="105" t="s">
        <v>3152</v>
      </c>
      <c r="H408" s="101" t="s">
        <v>3151</v>
      </c>
      <c r="I408" s="106">
        <v>5.98</v>
      </c>
      <c r="J408" s="101">
        <v>413</v>
      </c>
      <c r="K408" s="106">
        <f t="shared" si="19"/>
        <v>2469.7400000000002</v>
      </c>
      <c r="L408" s="106">
        <f t="shared" si="18"/>
        <v>246.97400000000005</v>
      </c>
      <c r="M408" s="106">
        <f t="shared" si="20"/>
        <v>2716.7140000000004</v>
      </c>
    </row>
    <row r="409" spans="1:13" s="101" customFormat="1" ht="20" customHeight="1" x14ac:dyDescent="0.2">
      <c r="A409" s="126">
        <v>407</v>
      </c>
      <c r="B409" s="105" t="s">
        <v>3150</v>
      </c>
      <c r="C409" s="105" t="s">
        <v>1822</v>
      </c>
      <c r="D409" s="105" t="s">
        <v>3149</v>
      </c>
      <c r="E409" s="115">
        <v>45666</v>
      </c>
      <c r="F409" s="105" t="s">
        <v>5055</v>
      </c>
      <c r="G409" s="105" t="s">
        <v>3148</v>
      </c>
      <c r="H409" s="101" t="s">
        <v>3147</v>
      </c>
      <c r="I409" s="106">
        <v>6.76</v>
      </c>
      <c r="J409" s="101">
        <v>454</v>
      </c>
      <c r="K409" s="106">
        <f t="shared" si="19"/>
        <v>3069.04</v>
      </c>
      <c r="L409" s="106">
        <f t="shared" si="18"/>
        <v>306.904</v>
      </c>
      <c r="M409" s="106">
        <f t="shared" si="20"/>
        <v>3375.944</v>
      </c>
    </row>
    <row r="410" spans="1:13" s="101" customFormat="1" ht="20" customHeight="1" x14ac:dyDescent="0.2">
      <c r="A410" s="126">
        <v>408</v>
      </c>
      <c r="B410" s="105" t="s">
        <v>3146</v>
      </c>
      <c r="C410" s="105" t="s">
        <v>587</v>
      </c>
      <c r="D410" s="105" t="s">
        <v>3145</v>
      </c>
      <c r="E410" s="115">
        <v>45667</v>
      </c>
      <c r="F410" s="105" t="s">
        <v>3144</v>
      </c>
      <c r="G410" s="105" t="s">
        <v>3143</v>
      </c>
      <c r="H410" s="101" t="s">
        <v>3142</v>
      </c>
      <c r="I410" s="106">
        <v>5.24</v>
      </c>
      <c r="J410" s="101">
        <v>889</v>
      </c>
      <c r="K410" s="106">
        <f t="shared" si="19"/>
        <v>4658.3600000000006</v>
      </c>
      <c r="L410" s="106">
        <f t="shared" si="18"/>
        <v>465.83600000000007</v>
      </c>
      <c r="M410" s="106">
        <f t="shared" si="20"/>
        <v>5124.1960000000008</v>
      </c>
    </row>
    <row r="411" spans="1:13" s="101" customFormat="1" ht="20" customHeight="1" x14ac:dyDescent="0.2">
      <c r="A411" s="126">
        <v>409</v>
      </c>
      <c r="B411" s="105" t="s">
        <v>3091</v>
      </c>
      <c r="C411" s="105" t="s">
        <v>3141</v>
      </c>
      <c r="D411" s="105" t="s">
        <v>3140</v>
      </c>
      <c r="E411" s="115">
        <v>45670</v>
      </c>
      <c r="F411" s="105" t="s">
        <v>3139</v>
      </c>
      <c r="G411" s="105" t="s">
        <v>3138</v>
      </c>
      <c r="H411" s="101" t="s">
        <v>683</v>
      </c>
      <c r="I411" s="106">
        <v>7.5</v>
      </c>
      <c r="J411" s="101">
        <v>760</v>
      </c>
      <c r="K411" s="106">
        <f t="shared" si="19"/>
        <v>5700</v>
      </c>
      <c r="L411" s="106">
        <f t="shared" si="18"/>
        <v>570</v>
      </c>
      <c r="M411" s="106">
        <f t="shared" si="20"/>
        <v>6270</v>
      </c>
    </row>
    <row r="412" spans="1:13" s="101" customFormat="1" ht="20" customHeight="1" x14ac:dyDescent="0.2">
      <c r="A412" s="126">
        <v>410</v>
      </c>
      <c r="B412" s="105" t="s">
        <v>2617</v>
      </c>
      <c r="C412" s="105" t="s">
        <v>2300</v>
      </c>
      <c r="D412" s="105" t="s">
        <v>3137</v>
      </c>
      <c r="E412" s="115">
        <v>45671</v>
      </c>
      <c r="F412" s="105" t="s">
        <v>3136</v>
      </c>
      <c r="G412" s="105" t="s">
        <v>3135</v>
      </c>
      <c r="H412" s="101" t="s">
        <v>3134</v>
      </c>
      <c r="I412" s="106">
        <v>5.65</v>
      </c>
      <c r="J412" s="101">
        <v>522</v>
      </c>
      <c r="K412" s="106">
        <f t="shared" si="19"/>
        <v>2949.3</v>
      </c>
      <c r="L412" s="106">
        <f t="shared" si="18"/>
        <v>294.93</v>
      </c>
      <c r="M412" s="106">
        <f t="shared" si="20"/>
        <v>3244.23</v>
      </c>
    </row>
    <row r="413" spans="1:13" s="101" customFormat="1" ht="20" customHeight="1" x14ac:dyDescent="0.2">
      <c r="A413" s="126">
        <v>411</v>
      </c>
      <c r="B413" s="105" t="s">
        <v>3133</v>
      </c>
      <c r="C413" s="105" t="s">
        <v>2883</v>
      </c>
      <c r="D413" s="105" t="s">
        <v>3132</v>
      </c>
      <c r="E413" s="115">
        <v>45672</v>
      </c>
      <c r="F413" s="105" t="s">
        <v>3131</v>
      </c>
      <c r="G413" s="105" t="s">
        <v>3130</v>
      </c>
      <c r="H413" s="101" t="s">
        <v>3129</v>
      </c>
      <c r="I413" s="106">
        <v>8.92</v>
      </c>
      <c r="J413" s="101">
        <v>854</v>
      </c>
      <c r="K413" s="106">
        <f t="shared" si="19"/>
        <v>7617.68</v>
      </c>
      <c r="L413" s="106">
        <f t="shared" si="18"/>
        <v>761.76800000000003</v>
      </c>
      <c r="M413" s="106">
        <f t="shared" si="20"/>
        <v>8379.4480000000003</v>
      </c>
    </row>
    <row r="414" spans="1:13" s="101" customFormat="1" ht="20" customHeight="1" x14ac:dyDescent="0.2">
      <c r="A414" s="126">
        <v>412</v>
      </c>
      <c r="B414" s="105" t="s">
        <v>3128</v>
      </c>
      <c r="C414" s="105" t="s">
        <v>3127</v>
      </c>
      <c r="D414" s="105" t="s">
        <v>3126</v>
      </c>
      <c r="E414" s="115">
        <v>45673</v>
      </c>
      <c r="F414" s="105" t="s">
        <v>3125</v>
      </c>
      <c r="G414" s="105" t="s">
        <v>3124</v>
      </c>
      <c r="H414" s="101" t="s">
        <v>3123</v>
      </c>
      <c r="I414" s="106">
        <v>8.75</v>
      </c>
      <c r="J414" s="101">
        <v>605</v>
      </c>
      <c r="K414" s="106">
        <f t="shared" si="19"/>
        <v>5293.75</v>
      </c>
      <c r="L414" s="106">
        <f t="shared" si="18"/>
        <v>529.375</v>
      </c>
      <c r="M414" s="106">
        <f t="shared" si="20"/>
        <v>5823.125</v>
      </c>
    </row>
    <row r="415" spans="1:13" s="101" customFormat="1" ht="20" customHeight="1" x14ac:dyDescent="0.2">
      <c r="A415" s="126">
        <v>413</v>
      </c>
      <c r="B415" s="105" t="s">
        <v>3122</v>
      </c>
      <c r="C415" s="105" t="s">
        <v>1794</v>
      </c>
      <c r="D415" s="105" t="s">
        <v>3121</v>
      </c>
      <c r="E415" s="115">
        <v>45674</v>
      </c>
      <c r="F415" s="105" t="s">
        <v>3120</v>
      </c>
      <c r="G415" s="105" t="s">
        <v>3119</v>
      </c>
      <c r="H415" s="101" t="s">
        <v>3118</v>
      </c>
      <c r="I415" s="106">
        <v>7.44</v>
      </c>
      <c r="J415" s="101">
        <v>202</v>
      </c>
      <c r="K415" s="106">
        <f t="shared" si="19"/>
        <v>1502.88</v>
      </c>
      <c r="L415" s="106">
        <f t="shared" si="18"/>
        <v>150.28800000000001</v>
      </c>
      <c r="M415" s="106">
        <f t="shared" si="20"/>
        <v>1653.1680000000001</v>
      </c>
    </row>
    <row r="416" spans="1:13" s="101" customFormat="1" ht="20" customHeight="1" x14ac:dyDescent="0.2">
      <c r="A416" s="126">
        <v>414</v>
      </c>
      <c r="B416" s="105" t="s">
        <v>3117</v>
      </c>
      <c r="C416" s="105" t="s">
        <v>3116</v>
      </c>
      <c r="D416" s="105" t="s">
        <v>3115</v>
      </c>
      <c r="E416" s="115">
        <v>45677</v>
      </c>
      <c r="F416" s="105" t="s">
        <v>3114</v>
      </c>
      <c r="G416" s="105" t="s">
        <v>3113</v>
      </c>
      <c r="H416" s="101" t="s">
        <v>3112</v>
      </c>
      <c r="I416" s="106">
        <v>9.9</v>
      </c>
      <c r="J416" s="101">
        <v>223</v>
      </c>
      <c r="K416" s="106">
        <f t="shared" si="19"/>
        <v>2207.7000000000003</v>
      </c>
      <c r="L416" s="106">
        <f t="shared" si="18"/>
        <v>220.77000000000004</v>
      </c>
      <c r="M416" s="106">
        <f t="shared" si="20"/>
        <v>2428.4700000000003</v>
      </c>
    </row>
    <row r="417" spans="1:13" s="101" customFormat="1" ht="20" customHeight="1" x14ac:dyDescent="0.2">
      <c r="A417" s="126">
        <v>415</v>
      </c>
      <c r="B417" s="105" t="s">
        <v>3111</v>
      </c>
      <c r="C417" s="105" t="s">
        <v>941</v>
      </c>
      <c r="D417" s="105" t="s">
        <v>3110</v>
      </c>
      <c r="E417" s="115">
        <v>45678</v>
      </c>
      <c r="F417" s="105" t="s">
        <v>3109</v>
      </c>
      <c r="G417" s="105" t="s">
        <v>3108</v>
      </c>
      <c r="H417" s="101" t="s">
        <v>3107</v>
      </c>
      <c r="I417" s="106">
        <v>6.42</v>
      </c>
      <c r="J417" s="101">
        <v>520</v>
      </c>
      <c r="K417" s="106">
        <f t="shared" si="19"/>
        <v>3338.4</v>
      </c>
      <c r="L417" s="106">
        <f t="shared" si="18"/>
        <v>333.84000000000003</v>
      </c>
      <c r="M417" s="106">
        <f t="shared" si="20"/>
        <v>3672.2400000000002</v>
      </c>
    </row>
    <row r="418" spans="1:13" s="101" customFormat="1" ht="20" customHeight="1" x14ac:dyDescent="0.2">
      <c r="A418" s="126">
        <v>416</v>
      </c>
      <c r="B418" s="105" t="s">
        <v>3106</v>
      </c>
      <c r="C418" s="105" t="s">
        <v>1731</v>
      </c>
      <c r="D418" s="105" t="s">
        <v>3105</v>
      </c>
      <c r="E418" s="115">
        <v>45679</v>
      </c>
      <c r="F418" s="105" t="s">
        <v>5056</v>
      </c>
      <c r="G418" s="105" t="s">
        <v>3104</v>
      </c>
      <c r="H418" s="101" t="s">
        <v>3103</v>
      </c>
      <c r="I418" s="106">
        <v>9.2799999999999994</v>
      </c>
      <c r="J418" s="101">
        <v>847</v>
      </c>
      <c r="K418" s="106">
        <f t="shared" si="19"/>
        <v>7860.16</v>
      </c>
      <c r="L418" s="106">
        <f t="shared" si="18"/>
        <v>786.01600000000008</v>
      </c>
      <c r="M418" s="106">
        <f t="shared" si="20"/>
        <v>8646.1759999999995</v>
      </c>
    </row>
    <row r="419" spans="1:13" s="101" customFormat="1" ht="20" customHeight="1" x14ac:dyDescent="0.2">
      <c r="A419" s="126">
        <v>417</v>
      </c>
      <c r="B419" s="105" t="s">
        <v>1789</v>
      </c>
      <c r="C419" s="105" t="s">
        <v>724</v>
      </c>
      <c r="D419" s="105" t="s">
        <v>3102</v>
      </c>
      <c r="E419" s="115">
        <v>45680</v>
      </c>
      <c r="F419" s="105" t="s">
        <v>3101</v>
      </c>
      <c r="G419" s="105" t="s">
        <v>3100</v>
      </c>
      <c r="H419" s="101" t="s">
        <v>3099</v>
      </c>
      <c r="I419" s="106">
        <v>7.75</v>
      </c>
      <c r="J419" s="101">
        <v>371</v>
      </c>
      <c r="K419" s="106">
        <f t="shared" si="19"/>
        <v>2875.25</v>
      </c>
      <c r="L419" s="106">
        <f t="shared" si="18"/>
        <v>287.52500000000003</v>
      </c>
      <c r="M419" s="106">
        <f t="shared" si="20"/>
        <v>3162.7750000000001</v>
      </c>
    </row>
    <row r="420" spans="1:13" s="101" customFormat="1" ht="20" customHeight="1" x14ac:dyDescent="0.2">
      <c r="A420" s="126">
        <v>418</v>
      </c>
      <c r="B420" s="105" t="s">
        <v>853</v>
      </c>
      <c r="C420" s="105" t="s">
        <v>1157</v>
      </c>
      <c r="D420" s="105" t="s">
        <v>3098</v>
      </c>
      <c r="E420" s="115">
        <v>45681</v>
      </c>
      <c r="F420" s="105" t="s">
        <v>5057</v>
      </c>
      <c r="G420" s="105" t="s">
        <v>3097</v>
      </c>
      <c r="H420" s="101" t="s">
        <v>3096</v>
      </c>
      <c r="I420" s="106">
        <v>9.34</v>
      </c>
      <c r="J420" s="101">
        <v>222</v>
      </c>
      <c r="K420" s="106">
        <f t="shared" si="19"/>
        <v>2073.48</v>
      </c>
      <c r="L420" s="106">
        <f t="shared" si="18"/>
        <v>207.34800000000001</v>
      </c>
      <c r="M420" s="106">
        <f t="shared" si="20"/>
        <v>2280.828</v>
      </c>
    </row>
    <row r="421" spans="1:13" s="101" customFormat="1" ht="20" customHeight="1" x14ac:dyDescent="0.2">
      <c r="A421" s="126">
        <v>419</v>
      </c>
      <c r="B421" s="105" t="s">
        <v>1784</v>
      </c>
      <c r="C421" s="105" t="s">
        <v>3095</v>
      </c>
      <c r="D421" s="105" t="s">
        <v>3094</v>
      </c>
      <c r="E421" s="115">
        <v>45684</v>
      </c>
      <c r="F421" s="105" t="s">
        <v>3093</v>
      </c>
      <c r="G421" s="105" t="s">
        <v>3092</v>
      </c>
      <c r="H421" s="101" t="s">
        <v>431</v>
      </c>
      <c r="I421" s="106">
        <v>9.91</v>
      </c>
      <c r="J421" s="101">
        <v>322</v>
      </c>
      <c r="K421" s="106">
        <f t="shared" si="19"/>
        <v>3191.02</v>
      </c>
      <c r="L421" s="106">
        <f t="shared" si="18"/>
        <v>319.10200000000003</v>
      </c>
      <c r="M421" s="106">
        <f t="shared" si="20"/>
        <v>3510.1219999999998</v>
      </c>
    </row>
    <row r="422" spans="1:13" s="101" customFormat="1" ht="20" customHeight="1" x14ac:dyDescent="0.2">
      <c r="A422" s="126">
        <v>420</v>
      </c>
      <c r="B422" s="105" t="s">
        <v>3091</v>
      </c>
      <c r="C422" s="105" t="s">
        <v>1813</v>
      </c>
      <c r="D422" s="105" t="s">
        <v>3090</v>
      </c>
      <c r="E422" s="115">
        <v>45685</v>
      </c>
      <c r="F422" s="105" t="s">
        <v>3089</v>
      </c>
      <c r="G422" s="105" t="s">
        <v>3088</v>
      </c>
      <c r="H422" s="101" t="s">
        <v>3087</v>
      </c>
      <c r="I422" s="106">
        <v>7.24</v>
      </c>
      <c r="J422" s="101">
        <v>357</v>
      </c>
      <c r="K422" s="106">
        <f t="shared" si="19"/>
        <v>2584.6800000000003</v>
      </c>
      <c r="L422" s="106">
        <f t="shared" si="18"/>
        <v>258.46800000000002</v>
      </c>
      <c r="M422" s="106">
        <f t="shared" si="20"/>
        <v>2843.1480000000001</v>
      </c>
    </row>
    <row r="423" spans="1:13" s="101" customFormat="1" ht="20" customHeight="1" x14ac:dyDescent="0.2">
      <c r="A423" s="126">
        <v>421</v>
      </c>
      <c r="B423" s="105" t="s">
        <v>954</v>
      </c>
      <c r="C423" s="105" t="s">
        <v>536</v>
      </c>
      <c r="D423" s="105" t="s">
        <v>3086</v>
      </c>
      <c r="E423" s="115">
        <v>45686</v>
      </c>
      <c r="F423" s="105" t="s">
        <v>3085</v>
      </c>
      <c r="G423" s="105" t="s">
        <v>3084</v>
      </c>
      <c r="H423" s="101" t="s">
        <v>3083</v>
      </c>
      <c r="I423" s="106">
        <v>7.69</v>
      </c>
      <c r="J423" s="101">
        <v>586</v>
      </c>
      <c r="K423" s="106">
        <f t="shared" si="19"/>
        <v>4506.34</v>
      </c>
      <c r="L423" s="106">
        <f t="shared" si="18"/>
        <v>450.63400000000001</v>
      </c>
      <c r="M423" s="106">
        <f t="shared" si="20"/>
        <v>4956.9740000000002</v>
      </c>
    </row>
    <row r="424" spans="1:13" s="101" customFormat="1" ht="20" customHeight="1" x14ac:dyDescent="0.2">
      <c r="A424" s="126">
        <v>422</v>
      </c>
      <c r="B424" s="105" t="s">
        <v>1494</v>
      </c>
      <c r="C424" s="105" t="s">
        <v>1162</v>
      </c>
      <c r="D424" s="105" t="s">
        <v>3082</v>
      </c>
      <c r="E424" s="115">
        <v>45687</v>
      </c>
      <c r="F424" s="105" t="s">
        <v>3081</v>
      </c>
      <c r="G424" s="105" t="s">
        <v>3080</v>
      </c>
      <c r="H424" s="101" t="s">
        <v>3079</v>
      </c>
      <c r="I424" s="106">
        <v>7.02</v>
      </c>
      <c r="J424" s="101">
        <v>321</v>
      </c>
      <c r="K424" s="106">
        <f t="shared" si="19"/>
        <v>2253.42</v>
      </c>
      <c r="L424" s="106">
        <f t="shared" si="18"/>
        <v>225.34200000000001</v>
      </c>
      <c r="M424" s="106">
        <f t="shared" si="20"/>
        <v>2478.7620000000002</v>
      </c>
    </row>
    <row r="425" spans="1:13" s="101" customFormat="1" ht="20" customHeight="1" x14ac:dyDescent="0.2">
      <c r="A425" s="126">
        <v>423</v>
      </c>
      <c r="B425" s="105" t="s">
        <v>660</v>
      </c>
      <c r="C425" s="105" t="s">
        <v>1199</v>
      </c>
      <c r="D425" s="105" t="s">
        <v>3078</v>
      </c>
      <c r="E425" s="115">
        <v>45688</v>
      </c>
      <c r="F425" s="105" t="s">
        <v>3077</v>
      </c>
      <c r="G425" s="105" t="s">
        <v>3076</v>
      </c>
      <c r="H425" s="101" t="s">
        <v>3075</v>
      </c>
      <c r="I425" s="106">
        <v>5.72</v>
      </c>
      <c r="J425" s="101">
        <v>469</v>
      </c>
      <c r="K425" s="106">
        <f t="shared" si="19"/>
        <v>2682.68</v>
      </c>
      <c r="L425" s="106">
        <f t="shared" si="18"/>
        <v>268.26799999999997</v>
      </c>
      <c r="M425" s="106">
        <f t="shared" si="20"/>
        <v>2950.9479999999999</v>
      </c>
    </row>
    <row r="426" spans="1:13" s="101" customFormat="1" ht="20" customHeight="1" x14ac:dyDescent="0.2">
      <c r="A426" s="126">
        <v>424</v>
      </c>
      <c r="B426" s="105" t="s">
        <v>2337</v>
      </c>
      <c r="C426" s="105" t="s">
        <v>564</v>
      </c>
      <c r="D426" s="105" t="s">
        <v>3074</v>
      </c>
      <c r="E426" s="115">
        <v>45691</v>
      </c>
      <c r="F426" s="105" t="s">
        <v>3073</v>
      </c>
      <c r="G426" s="105" t="s">
        <v>3072</v>
      </c>
      <c r="H426" s="101" t="s">
        <v>3071</v>
      </c>
      <c r="I426" s="106">
        <v>7.28</v>
      </c>
      <c r="J426" s="101">
        <v>979</v>
      </c>
      <c r="K426" s="106">
        <f t="shared" si="19"/>
        <v>7127.12</v>
      </c>
      <c r="L426" s="106">
        <f t="shared" si="18"/>
        <v>712.71199999999999</v>
      </c>
      <c r="M426" s="106">
        <f t="shared" si="20"/>
        <v>7839.8320000000003</v>
      </c>
    </row>
    <row r="427" spans="1:13" s="101" customFormat="1" ht="20" customHeight="1" x14ac:dyDescent="0.2">
      <c r="A427" s="126">
        <v>425</v>
      </c>
      <c r="B427" s="105" t="s">
        <v>2149</v>
      </c>
      <c r="C427" s="105" t="s">
        <v>3070</v>
      </c>
      <c r="D427" s="105" t="s">
        <v>3069</v>
      </c>
      <c r="E427" s="115">
        <v>45692</v>
      </c>
      <c r="F427" s="105" t="s">
        <v>3068</v>
      </c>
      <c r="G427" s="105" t="s">
        <v>3067</v>
      </c>
      <c r="H427" s="101" t="s">
        <v>1103</v>
      </c>
      <c r="I427" s="106">
        <v>7.62</v>
      </c>
      <c r="J427" s="101">
        <v>900</v>
      </c>
      <c r="K427" s="106">
        <f t="shared" si="19"/>
        <v>6858</v>
      </c>
      <c r="L427" s="106">
        <f t="shared" si="18"/>
        <v>685.80000000000007</v>
      </c>
      <c r="M427" s="106">
        <f t="shared" si="20"/>
        <v>7543.8</v>
      </c>
    </row>
    <row r="428" spans="1:13" s="101" customFormat="1" ht="20" customHeight="1" x14ac:dyDescent="0.2">
      <c r="A428" s="126">
        <v>426</v>
      </c>
      <c r="B428" s="105" t="s">
        <v>3066</v>
      </c>
      <c r="C428" s="105" t="s">
        <v>3065</v>
      </c>
      <c r="D428" s="105" t="s">
        <v>3064</v>
      </c>
      <c r="E428" s="115">
        <v>45693</v>
      </c>
      <c r="F428" s="105" t="s">
        <v>3063</v>
      </c>
      <c r="G428" s="105" t="s">
        <v>3062</v>
      </c>
      <c r="H428" s="101" t="s">
        <v>3061</v>
      </c>
      <c r="I428" s="106">
        <v>6.37</v>
      </c>
      <c r="J428" s="101">
        <v>41</v>
      </c>
      <c r="K428" s="106">
        <f t="shared" si="19"/>
        <v>261.17</v>
      </c>
      <c r="L428" s="106">
        <f t="shared" si="18"/>
        <v>26.117000000000004</v>
      </c>
      <c r="M428" s="106">
        <f t="shared" si="20"/>
        <v>287.28700000000003</v>
      </c>
    </row>
    <row r="429" spans="1:13" s="101" customFormat="1" ht="20" customHeight="1" x14ac:dyDescent="0.2">
      <c r="A429" s="126">
        <v>427</v>
      </c>
      <c r="B429" s="105" t="s">
        <v>3060</v>
      </c>
      <c r="C429" s="105" t="s">
        <v>3059</v>
      </c>
      <c r="D429" s="105" t="s">
        <v>3058</v>
      </c>
      <c r="E429" s="115">
        <v>45694</v>
      </c>
      <c r="F429" s="105" t="s">
        <v>3057</v>
      </c>
      <c r="G429" s="105" t="s">
        <v>3056</v>
      </c>
      <c r="H429" s="101" t="s">
        <v>3055</v>
      </c>
      <c r="I429" s="106">
        <v>5.22</v>
      </c>
      <c r="J429" s="101">
        <v>293</v>
      </c>
      <c r="K429" s="106">
        <f t="shared" si="19"/>
        <v>1529.46</v>
      </c>
      <c r="L429" s="106">
        <f t="shared" si="18"/>
        <v>152.946</v>
      </c>
      <c r="M429" s="106">
        <f t="shared" si="20"/>
        <v>1682.4059999999999</v>
      </c>
    </row>
    <row r="430" spans="1:13" s="101" customFormat="1" ht="20" customHeight="1" x14ac:dyDescent="0.2">
      <c r="A430" s="126">
        <v>428</v>
      </c>
      <c r="B430" s="105" t="s">
        <v>3054</v>
      </c>
      <c r="C430" s="105" t="s">
        <v>2800</v>
      </c>
      <c r="D430" s="105" t="s">
        <v>3053</v>
      </c>
      <c r="E430" s="115">
        <v>45695</v>
      </c>
      <c r="F430" s="105" t="s">
        <v>3052</v>
      </c>
      <c r="G430" s="105" t="s">
        <v>3051</v>
      </c>
      <c r="H430" s="101" t="s">
        <v>3050</v>
      </c>
      <c r="I430" s="106">
        <v>8.76</v>
      </c>
      <c r="J430" s="101">
        <v>703</v>
      </c>
      <c r="K430" s="106">
        <f t="shared" si="19"/>
        <v>6158.28</v>
      </c>
      <c r="L430" s="106">
        <f t="shared" si="18"/>
        <v>615.82799999999997</v>
      </c>
      <c r="M430" s="106">
        <f t="shared" si="20"/>
        <v>6774.1080000000002</v>
      </c>
    </row>
    <row r="431" spans="1:13" s="101" customFormat="1" ht="20" customHeight="1" x14ac:dyDescent="0.2">
      <c r="A431" s="126">
        <v>429</v>
      </c>
      <c r="B431" s="105" t="s">
        <v>241</v>
      </c>
      <c r="C431" s="105" t="s">
        <v>486</v>
      </c>
      <c r="D431" s="105" t="s">
        <v>3049</v>
      </c>
      <c r="E431" s="115">
        <v>45698</v>
      </c>
      <c r="F431" s="105" t="s">
        <v>3048</v>
      </c>
      <c r="G431" s="105" t="s">
        <v>3047</v>
      </c>
      <c r="H431" s="101" t="s">
        <v>3046</v>
      </c>
      <c r="I431" s="106">
        <v>7.42</v>
      </c>
      <c r="J431" s="101">
        <v>319</v>
      </c>
      <c r="K431" s="106">
        <f t="shared" si="19"/>
        <v>2366.98</v>
      </c>
      <c r="L431" s="106">
        <f t="shared" si="18"/>
        <v>236.69800000000001</v>
      </c>
      <c r="M431" s="106">
        <f t="shared" si="20"/>
        <v>2603.6779999999999</v>
      </c>
    </row>
    <row r="432" spans="1:13" s="101" customFormat="1" ht="20" customHeight="1" x14ac:dyDescent="0.2">
      <c r="A432" s="126">
        <v>430</v>
      </c>
      <c r="B432" s="105" t="s">
        <v>3045</v>
      </c>
      <c r="C432" s="105" t="s">
        <v>969</v>
      </c>
      <c r="D432" s="105" t="s">
        <v>3044</v>
      </c>
      <c r="E432" s="115">
        <v>45699</v>
      </c>
      <c r="F432" s="105" t="s">
        <v>3043</v>
      </c>
      <c r="G432" s="105" t="s">
        <v>3042</v>
      </c>
      <c r="H432" s="101" t="s">
        <v>3041</v>
      </c>
      <c r="I432" s="106">
        <v>7.36</v>
      </c>
      <c r="J432" s="101">
        <v>514</v>
      </c>
      <c r="K432" s="106">
        <f t="shared" si="19"/>
        <v>3783.04</v>
      </c>
      <c r="L432" s="106">
        <f t="shared" si="18"/>
        <v>378.30400000000003</v>
      </c>
      <c r="M432" s="106">
        <f t="shared" si="20"/>
        <v>4161.3440000000001</v>
      </c>
    </row>
    <row r="433" spans="1:13" s="101" customFormat="1" ht="20" customHeight="1" x14ac:dyDescent="0.2">
      <c r="A433" s="126">
        <v>431</v>
      </c>
      <c r="B433" s="105" t="s">
        <v>3040</v>
      </c>
      <c r="C433" s="105" t="s">
        <v>841</v>
      </c>
      <c r="D433" s="105" t="s">
        <v>3039</v>
      </c>
      <c r="E433" s="115">
        <v>45700</v>
      </c>
      <c r="F433" s="105" t="s">
        <v>3038</v>
      </c>
      <c r="G433" s="105" t="s">
        <v>3037</v>
      </c>
      <c r="H433" s="101" t="s">
        <v>3036</v>
      </c>
      <c r="I433" s="106">
        <v>5.48</v>
      </c>
      <c r="J433" s="101">
        <v>438</v>
      </c>
      <c r="K433" s="106">
        <f t="shared" si="19"/>
        <v>2400.2400000000002</v>
      </c>
      <c r="L433" s="106">
        <f t="shared" si="18"/>
        <v>240.02400000000003</v>
      </c>
      <c r="M433" s="106">
        <f t="shared" si="20"/>
        <v>2640.2640000000001</v>
      </c>
    </row>
    <row r="434" spans="1:13" s="101" customFormat="1" ht="20" customHeight="1" x14ac:dyDescent="0.2">
      <c r="A434" s="126">
        <v>432</v>
      </c>
      <c r="B434" s="105" t="s">
        <v>1827</v>
      </c>
      <c r="C434" s="105" t="s">
        <v>2463</v>
      </c>
      <c r="D434" s="105" t="s">
        <v>3035</v>
      </c>
      <c r="E434" s="115">
        <v>45701</v>
      </c>
      <c r="F434" s="105" t="s">
        <v>3034</v>
      </c>
      <c r="G434" s="105" t="s">
        <v>3033</v>
      </c>
      <c r="H434" s="101" t="s">
        <v>3032</v>
      </c>
      <c r="I434" s="106">
        <v>9.08</v>
      </c>
      <c r="J434" s="101">
        <v>578</v>
      </c>
      <c r="K434" s="106">
        <f t="shared" si="19"/>
        <v>5248.24</v>
      </c>
      <c r="L434" s="106">
        <f t="shared" si="18"/>
        <v>524.82399999999996</v>
      </c>
      <c r="M434" s="106">
        <f t="shared" si="20"/>
        <v>5773.0639999999994</v>
      </c>
    </row>
    <row r="435" spans="1:13" s="101" customFormat="1" ht="20" customHeight="1" x14ac:dyDescent="0.2">
      <c r="A435" s="126">
        <v>433</v>
      </c>
      <c r="B435" s="105" t="s">
        <v>2682</v>
      </c>
      <c r="C435" s="105" t="s">
        <v>2072</v>
      </c>
      <c r="D435" s="105" t="s">
        <v>3031</v>
      </c>
      <c r="E435" s="115">
        <v>45702</v>
      </c>
      <c r="F435" s="105" t="s">
        <v>3030</v>
      </c>
      <c r="G435" s="105" t="s">
        <v>3029</v>
      </c>
      <c r="H435" s="101" t="s">
        <v>3028</v>
      </c>
      <c r="I435" s="106">
        <v>5.56</v>
      </c>
      <c r="J435" s="101">
        <v>300</v>
      </c>
      <c r="K435" s="106">
        <f t="shared" si="19"/>
        <v>1667.9999999999998</v>
      </c>
      <c r="L435" s="106">
        <f t="shared" si="18"/>
        <v>166.79999999999998</v>
      </c>
      <c r="M435" s="106">
        <f t="shared" si="20"/>
        <v>1834.7999999999997</v>
      </c>
    </row>
    <row r="436" spans="1:13" s="101" customFormat="1" ht="20" customHeight="1" x14ac:dyDescent="0.2">
      <c r="A436" s="126">
        <v>434</v>
      </c>
      <c r="B436" s="105" t="s">
        <v>3027</v>
      </c>
      <c r="C436" s="105" t="s">
        <v>3026</v>
      </c>
      <c r="D436" s="105" t="s">
        <v>3025</v>
      </c>
      <c r="E436" s="115">
        <v>45705</v>
      </c>
      <c r="F436" s="105" t="s">
        <v>3024</v>
      </c>
      <c r="G436" s="105" t="s">
        <v>3023</v>
      </c>
      <c r="H436" s="101" t="s">
        <v>3022</v>
      </c>
      <c r="I436" s="106">
        <v>5.89</v>
      </c>
      <c r="J436" s="101">
        <v>936</v>
      </c>
      <c r="K436" s="106">
        <f t="shared" si="19"/>
        <v>5513.04</v>
      </c>
      <c r="L436" s="106">
        <f t="shared" si="18"/>
        <v>551.30399999999997</v>
      </c>
      <c r="M436" s="106">
        <f t="shared" si="20"/>
        <v>6064.3440000000001</v>
      </c>
    </row>
    <row r="437" spans="1:13" s="101" customFormat="1" ht="20" customHeight="1" x14ac:dyDescent="0.2">
      <c r="A437" s="126">
        <v>435</v>
      </c>
      <c r="B437" s="105" t="s">
        <v>3021</v>
      </c>
      <c r="C437" s="105" t="s">
        <v>418</v>
      </c>
      <c r="D437" s="105" t="s">
        <v>3020</v>
      </c>
      <c r="E437" s="115">
        <v>45706</v>
      </c>
      <c r="F437" s="105" t="s">
        <v>3019</v>
      </c>
      <c r="G437" s="105" t="s">
        <v>3018</v>
      </c>
      <c r="H437" s="101" t="s">
        <v>3017</v>
      </c>
      <c r="I437" s="106">
        <v>9.9</v>
      </c>
      <c r="J437" s="101">
        <v>302</v>
      </c>
      <c r="K437" s="106">
        <f t="shared" si="19"/>
        <v>2989.8</v>
      </c>
      <c r="L437" s="106">
        <f t="shared" si="18"/>
        <v>298.98</v>
      </c>
      <c r="M437" s="106">
        <f t="shared" si="20"/>
        <v>3288.78</v>
      </c>
    </row>
    <row r="438" spans="1:13" s="101" customFormat="1" ht="20" customHeight="1" x14ac:dyDescent="0.2">
      <c r="A438" s="126">
        <v>436</v>
      </c>
      <c r="B438" s="105" t="s">
        <v>687</v>
      </c>
      <c r="C438" s="105" t="s">
        <v>3016</v>
      </c>
      <c r="D438" s="105" t="s">
        <v>3015</v>
      </c>
      <c r="E438" s="115">
        <v>45707</v>
      </c>
      <c r="F438" s="105" t="s">
        <v>3014</v>
      </c>
      <c r="G438" s="105" t="s">
        <v>3013</v>
      </c>
      <c r="H438" s="101" t="s">
        <v>3012</v>
      </c>
      <c r="I438" s="106">
        <v>5.9</v>
      </c>
      <c r="J438" s="101">
        <v>896</v>
      </c>
      <c r="K438" s="106">
        <f t="shared" si="19"/>
        <v>5286.4000000000005</v>
      </c>
      <c r="L438" s="106">
        <f t="shared" si="18"/>
        <v>528.6400000000001</v>
      </c>
      <c r="M438" s="106">
        <f t="shared" si="20"/>
        <v>5815.0400000000009</v>
      </c>
    </row>
    <row r="439" spans="1:13" s="101" customFormat="1" ht="20" customHeight="1" x14ac:dyDescent="0.2">
      <c r="A439" s="126">
        <v>437</v>
      </c>
      <c r="B439" s="105" t="s">
        <v>1009</v>
      </c>
      <c r="C439" s="105" t="s">
        <v>991</v>
      </c>
      <c r="D439" s="105" t="s">
        <v>3011</v>
      </c>
      <c r="E439" s="115">
        <v>45708</v>
      </c>
      <c r="F439" s="105" t="s">
        <v>5058</v>
      </c>
      <c r="G439" s="105" t="s">
        <v>3010</v>
      </c>
      <c r="H439" s="101" t="s">
        <v>3009</v>
      </c>
      <c r="I439" s="106">
        <v>9.2799999999999994</v>
      </c>
      <c r="J439" s="101">
        <v>476</v>
      </c>
      <c r="K439" s="106">
        <f t="shared" si="19"/>
        <v>4417.28</v>
      </c>
      <c r="L439" s="106">
        <f t="shared" si="18"/>
        <v>441.72800000000001</v>
      </c>
      <c r="M439" s="106">
        <f t="shared" si="20"/>
        <v>4859.0079999999998</v>
      </c>
    </row>
    <row r="440" spans="1:13" s="101" customFormat="1" ht="20" customHeight="1" x14ac:dyDescent="0.2">
      <c r="A440" s="126">
        <v>438</v>
      </c>
      <c r="B440" s="105" t="s">
        <v>3008</v>
      </c>
      <c r="C440" s="105" t="s">
        <v>263</v>
      </c>
      <c r="D440" s="105" t="s">
        <v>3007</v>
      </c>
      <c r="E440" s="115">
        <v>45709</v>
      </c>
      <c r="F440" s="105" t="s">
        <v>3006</v>
      </c>
      <c r="G440" s="105" t="s">
        <v>3005</v>
      </c>
      <c r="H440" s="101" t="s">
        <v>3004</v>
      </c>
      <c r="I440" s="106">
        <v>6.33</v>
      </c>
      <c r="J440" s="101">
        <v>151</v>
      </c>
      <c r="K440" s="106">
        <f t="shared" si="19"/>
        <v>955.83</v>
      </c>
      <c r="L440" s="106">
        <f t="shared" si="18"/>
        <v>95.583000000000013</v>
      </c>
      <c r="M440" s="106">
        <f t="shared" si="20"/>
        <v>1051.413</v>
      </c>
    </row>
    <row r="441" spans="1:13" s="101" customFormat="1" ht="20" customHeight="1" x14ac:dyDescent="0.2">
      <c r="A441" s="126">
        <v>439</v>
      </c>
      <c r="B441" s="105" t="s">
        <v>3003</v>
      </c>
      <c r="C441" s="105" t="s">
        <v>3002</v>
      </c>
      <c r="D441" s="105" t="s">
        <v>3001</v>
      </c>
      <c r="E441" s="115">
        <v>45712</v>
      </c>
      <c r="F441" s="105" t="s">
        <v>834</v>
      </c>
      <c r="G441" s="105" t="s">
        <v>3000</v>
      </c>
      <c r="H441" s="101" t="s">
        <v>2999</v>
      </c>
      <c r="I441" s="106">
        <v>5.87</v>
      </c>
      <c r="J441" s="101">
        <v>430</v>
      </c>
      <c r="K441" s="106">
        <f t="shared" si="19"/>
        <v>2524.1</v>
      </c>
      <c r="L441" s="106">
        <f t="shared" si="18"/>
        <v>252.41</v>
      </c>
      <c r="M441" s="106">
        <f t="shared" si="20"/>
        <v>2776.5099999999998</v>
      </c>
    </row>
    <row r="442" spans="1:13" s="101" customFormat="1" ht="20" customHeight="1" x14ac:dyDescent="0.2">
      <c r="A442" s="126">
        <v>440</v>
      </c>
      <c r="B442" s="105" t="s">
        <v>2998</v>
      </c>
      <c r="C442" s="105" t="s">
        <v>2997</v>
      </c>
      <c r="D442" s="105" t="s">
        <v>2996</v>
      </c>
      <c r="E442" s="115">
        <v>45713</v>
      </c>
      <c r="F442" s="105" t="s">
        <v>2872</v>
      </c>
      <c r="G442" s="105" t="s">
        <v>2995</v>
      </c>
      <c r="H442" s="101" t="s">
        <v>2994</v>
      </c>
      <c r="I442" s="106">
        <v>6.32</v>
      </c>
      <c r="J442" s="101">
        <v>810</v>
      </c>
      <c r="K442" s="106">
        <f t="shared" si="19"/>
        <v>5119.2</v>
      </c>
      <c r="L442" s="106">
        <f t="shared" si="18"/>
        <v>511.92</v>
      </c>
      <c r="M442" s="106">
        <f t="shared" si="20"/>
        <v>5631.12</v>
      </c>
    </row>
    <row r="443" spans="1:13" s="101" customFormat="1" ht="20" customHeight="1" x14ac:dyDescent="0.2">
      <c r="A443" s="126">
        <v>441</v>
      </c>
      <c r="B443" s="105" t="s">
        <v>2993</v>
      </c>
      <c r="C443" s="105" t="s">
        <v>1410</v>
      </c>
      <c r="D443" s="105" t="s">
        <v>2992</v>
      </c>
      <c r="E443" s="115">
        <v>45714</v>
      </c>
      <c r="F443" s="105" t="s">
        <v>2991</v>
      </c>
      <c r="G443" s="105" t="s">
        <v>2990</v>
      </c>
      <c r="H443" s="101" t="s">
        <v>2989</v>
      </c>
      <c r="I443" s="106">
        <v>5.09</v>
      </c>
      <c r="J443" s="101">
        <v>476</v>
      </c>
      <c r="K443" s="106">
        <f t="shared" si="19"/>
        <v>2422.84</v>
      </c>
      <c r="L443" s="106">
        <f t="shared" si="18"/>
        <v>242.28400000000002</v>
      </c>
      <c r="M443" s="106">
        <f t="shared" si="20"/>
        <v>2665.1240000000003</v>
      </c>
    </row>
    <row r="444" spans="1:13" s="101" customFormat="1" ht="20" customHeight="1" x14ac:dyDescent="0.2">
      <c r="A444" s="126">
        <v>442</v>
      </c>
      <c r="B444" s="105" t="s">
        <v>2603</v>
      </c>
      <c r="C444" s="105" t="s">
        <v>2038</v>
      </c>
      <c r="D444" s="105" t="s">
        <v>2988</v>
      </c>
      <c r="E444" s="115">
        <v>45715</v>
      </c>
      <c r="F444" s="105" t="s">
        <v>5059</v>
      </c>
      <c r="G444" s="105" t="s">
        <v>2987</v>
      </c>
      <c r="H444" s="101" t="s">
        <v>2986</v>
      </c>
      <c r="I444" s="106">
        <v>6.77</v>
      </c>
      <c r="J444" s="101">
        <v>725</v>
      </c>
      <c r="K444" s="106">
        <f t="shared" si="19"/>
        <v>4908.25</v>
      </c>
      <c r="L444" s="106">
        <f t="shared" si="18"/>
        <v>490.82500000000005</v>
      </c>
      <c r="M444" s="106">
        <f t="shared" si="20"/>
        <v>5399.0749999999998</v>
      </c>
    </row>
    <row r="445" spans="1:13" s="101" customFormat="1" ht="20" customHeight="1" x14ac:dyDescent="0.2">
      <c r="A445" s="126">
        <v>443</v>
      </c>
      <c r="B445" s="105" t="s">
        <v>1648</v>
      </c>
      <c r="C445" s="105" t="s">
        <v>2985</v>
      </c>
      <c r="D445" s="105" t="s">
        <v>2984</v>
      </c>
      <c r="E445" s="115">
        <v>45716</v>
      </c>
      <c r="F445" s="105" t="s">
        <v>2983</v>
      </c>
      <c r="G445" s="105" t="s">
        <v>2982</v>
      </c>
      <c r="H445" s="101" t="s">
        <v>2981</v>
      </c>
      <c r="I445" s="106">
        <v>6.85</v>
      </c>
      <c r="J445" s="101">
        <v>600</v>
      </c>
      <c r="K445" s="106">
        <f t="shared" si="19"/>
        <v>4110</v>
      </c>
      <c r="L445" s="106">
        <f t="shared" si="18"/>
        <v>411</v>
      </c>
      <c r="M445" s="106">
        <f t="shared" si="20"/>
        <v>4521</v>
      </c>
    </row>
    <row r="446" spans="1:13" s="101" customFormat="1" ht="20" customHeight="1" x14ac:dyDescent="0.2">
      <c r="A446" s="126">
        <v>444</v>
      </c>
      <c r="B446" s="105" t="s">
        <v>2980</v>
      </c>
      <c r="C446" s="105" t="s">
        <v>1505</v>
      </c>
      <c r="D446" s="105" t="s">
        <v>2979</v>
      </c>
      <c r="E446" s="115">
        <v>45719</v>
      </c>
      <c r="F446" s="105" t="s">
        <v>5060</v>
      </c>
      <c r="G446" s="105" t="s">
        <v>2978</v>
      </c>
      <c r="H446" s="101" t="s">
        <v>2977</v>
      </c>
      <c r="I446" s="106">
        <v>6.33</v>
      </c>
      <c r="J446" s="101">
        <v>123</v>
      </c>
      <c r="K446" s="106">
        <f t="shared" si="19"/>
        <v>778.59</v>
      </c>
      <c r="L446" s="106">
        <f t="shared" si="18"/>
        <v>77.859000000000009</v>
      </c>
      <c r="M446" s="106">
        <f t="shared" si="20"/>
        <v>856.44900000000007</v>
      </c>
    </row>
    <row r="447" spans="1:13" s="101" customFormat="1" ht="20" customHeight="1" x14ac:dyDescent="0.2">
      <c r="A447" s="126">
        <v>445</v>
      </c>
      <c r="B447" s="105" t="s">
        <v>2976</v>
      </c>
      <c r="C447" s="105" t="s">
        <v>2975</v>
      </c>
      <c r="D447" s="105" t="s">
        <v>2974</v>
      </c>
      <c r="E447" s="115">
        <v>45720</v>
      </c>
      <c r="F447" s="105" t="s">
        <v>2973</v>
      </c>
      <c r="G447" s="105" t="s">
        <v>2972</v>
      </c>
      <c r="H447" s="101" t="s">
        <v>2971</v>
      </c>
      <c r="I447" s="106">
        <v>8.5399999999999991</v>
      </c>
      <c r="J447" s="101">
        <v>924</v>
      </c>
      <c r="K447" s="106">
        <f t="shared" si="19"/>
        <v>7890.9599999999991</v>
      </c>
      <c r="L447" s="106">
        <f t="shared" si="18"/>
        <v>789.096</v>
      </c>
      <c r="M447" s="106">
        <f t="shared" si="20"/>
        <v>8680.0559999999987</v>
      </c>
    </row>
    <row r="448" spans="1:13" s="101" customFormat="1" ht="20" customHeight="1" x14ac:dyDescent="0.2">
      <c r="A448" s="126">
        <v>446</v>
      </c>
      <c r="B448" s="105" t="s">
        <v>1918</v>
      </c>
      <c r="C448" s="105" t="s">
        <v>2731</v>
      </c>
      <c r="D448" s="105" t="s">
        <v>2970</v>
      </c>
      <c r="E448" s="115">
        <v>45721</v>
      </c>
      <c r="F448" s="105" t="s">
        <v>2969</v>
      </c>
      <c r="G448" s="105" t="s">
        <v>2968</v>
      </c>
      <c r="H448" s="101" t="s">
        <v>2967</v>
      </c>
      <c r="I448" s="106">
        <v>6.34</v>
      </c>
      <c r="J448" s="101">
        <v>115</v>
      </c>
      <c r="K448" s="106">
        <f t="shared" si="19"/>
        <v>729.1</v>
      </c>
      <c r="L448" s="106">
        <f t="shared" si="18"/>
        <v>72.910000000000011</v>
      </c>
      <c r="M448" s="106">
        <f t="shared" si="20"/>
        <v>802.01</v>
      </c>
    </row>
    <row r="449" spans="1:13" s="101" customFormat="1" ht="20" customHeight="1" x14ac:dyDescent="0.2">
      <c r="A449" s="126">
        <v>447</v>
      </c>
      <c r="B449" s="105" t="s">
        <v>1003</v>
      </c>
      <c r="C449" s="105" t="s">
        <v>2966</v>
      </c>
      <c r="D449" s="105" t="s">
        <v>2965</v>
      </c>
      <c r="E449" s="115">
        <v>45722</v>
      </c>
      <c r="F449" s="105" t="s">
        <v>2964</v>
      </c>
      <c r="G449" s="105" t="s">
        <v>2963</v>
      </c>
      <c r="H449" s="101" t="s">
        <v>2962</v>
      </c>
      <c r="I449" s="106">
        <v>5.7</v>
      </c>
      <c r="J449" s="101">
        <v>688</v>
      </c>
      <c r="K449" s="106">
        <f t="shared" si="19"/>
        <v>3921.6</v>
      </c>
      <c r="L449" s="106">
        <f t="shared" si="18"/>
        <v>392.16</v>
      </c>
      <c r="M449" s="106">
        <f t="shared" si="20"/>
        <v>4313.76</v>
      </c>
    </row>
    <row r="450" spans="1:13" s="101" customFormat="1" ht="20" customHeight="1" x14ac:dyDescent="0.2">
      <c r="A450" s="126">
        <v>448</v>
      </c>
      <c r="B450" s="105" t="s">
        <v>2961</v>
      </c>
      <c r="C450" s="105" t="s">
        <v>206</v>
      </c>
      <c r="D450" s="105" t="s">
        <v>2960</v>
      </c>
      <c r="E450" s="115">
        <v>45723</v>
      </c>
      <c r="F450" s="105" t="s">
        <v>5061</v>
      </c>
      <c r="G450" s="105" t="s">
        <v>2959</v>
      </c>
      <c r="H450" s="101" t="s">
        <v>2958</v>
      </c>
      <c r="I450" s="106">
        <v>5.01</v>
      </c>
      <c r="J450" s="101">
        <v>826</v>
      </c>
      <c r="K450" s="106">
        <f t="shared" si="19"/>
        <v>4138.26</v>
      </c>
      <c r="L450" s="106">
        <f t="shared" si="18"/>
        <v>413.82600000000002</v>
      </c>
      <c r="M450" s="106">
        <f t="shared" si="20"/>
        <v>4552.0860000000002</v>
      </c>
    </row>
    <row r="451" spans="1:13" s="101" customFormat="1" ht="20" customHeight="1" x14ac:dyDescent="0.2">
      <c r="A451" s="126">
        <v>449</v>
      </c>
      <c r="B451" s="105" t="s">
        <v>2957</v>
      </c>
      <c r="C451" s="105" t="s">
        <v>920</v>
      </c>
      <c r="D451" s="105" t="s">
        <v>2956</v>
      </c>
      <c r="E451" s="115">
        <v>45726</v>
      </c>
      <c r="F451" s="105" t="s">
        <v>2955</v>
      </c>
      <c r="G451" s="105" t="s">
        <v>2954</v>
      </c>
      <c r="H451" s="101" t="s">
        <v>2953</v>
      </c>
      <c r="I451" s="106">
        <v>7.64</v>
      </c>
      <c r="J451" s="101">
        <v>395</v>
      </c>
      <c r="K451" s="106">
        <f t="shared" si="19"/>
        <v>3017.7999999999997</v>
      </c>
      <c r="L451" s="106">
        <f t="shared" ref="L451:L514" si="21">K451*Tax_Rate</f>
        <v>301.77999999999997</v>
      </c>
      <c r="M451" s="106">
        <f t="shared" si="20"/>
        <v>3319.58</v>
      </c>
    </row>
    <row r="452" spans="1:13" s="101" customFormat="1" ht="20" customHeight="1" x14ac:dyDescent="0.2">
      <c r="A452" s="126">
        <v>450</v>
      </c>
      <c r="B452" s="105" t="s">
        <v>40</v>
      </c>
      <c r="C452" s="105" t="s">
        <v>2952</v>
      </c>
      <c r="D452" s="105" t="s">
        <v>2951</v>
      </c>
      <c r="E452" s="115">
        <v>45727</v>
      </c>
      <c r="F452" s="105" t="s">
        <v>5062</v>
      </c>
      <c r="G452" s="105" t="s">
        <v>2950</v>
      </c>
      <c r="H452" s="101" t="s">
        <v>2949</v>
      </c>
      <c r="I452" s="106">
        <v>6.06</v>
      </c>
      <c r="J452" s="101">
        <v>125</v>
      </c>
      <c r="K452" s="106">
        <f t="shared" ref="K452:K515" si="22">SUM(I452*J452)</f>
        <v>757.5</v>
      </c>
      <c r="L452" s="106">
        <f t="shared" si="21"/>
        <v>75.75</v>
      </c>
      <c r="M452" s="106">
        <f t="shared" ref="M452:M515" si="23">SUM(K452+L452)</f>
        <v>833.25</v>
      </c>
    </row>
    <row r="453" spans="1:13" s="101" customFormat="1" ht="20" customHeight="1" x14ac:dyDescent="0.2">
      <c r="A453" s="126">
        <v>451</v>
      </c>
      <c r="B453" s="105" t="s">
        <v>2948</v>
      </c>
      <c r="C453" s="105" t="s">
        <v>2947</v>
      </c>
      <c r="D453" s="105" t="s">
        <v>2946</v>
      </c>
      <c r="E453" s="115">
        <v>45728</v>
      </c>
      <c r="F453" s="105" t="s">
        <v>5063</v>
      </c>
      <c r="G453" s="105" t="s">
        <v>2945</v>
      </c>
      <c r="H453" s="101" t="s">
        <v>2944</v>
      </c>
      <c r="I453" s="106">
        <v>7.26</v>
      </c>
      <c r="J453" s="101">
        <v>151</v>
      </c>
      <c r="K453" s="106">
        <f t="shared" si="22"/>
        <v>1096.26</v>
      </c>
      <c r="L453" s="106">
        <f t="shared" si="21"/>
        <v>109.626</v>
      </c>
      <c r="M453" s="106">
        <f t="shared" si="23"/>
        <v>1205.886</v>
      </c>
    </row>
    <row r="454" spans="1:13" s="101" customFormat="1" ht="20" customHeight="1" x14ac:dyDescent="0.2">
      <c r="A454" s="126">
        <v>452</v>
      </c>
      <c r="B454" s="105" t="s">
        <v>2943</v>
      </c>
      <c r="C454" s="105" t="s">
        <v>2942</v>
      </c>
      <c r="D454" s="105" t="s">
        <v>2941</v>
      </c>
      <c r="E454" s="115">
        <v>45729</v>
      </c>
      <c r="F454" s="105" t="s">
        <v>2940</v>
      </c>
      <c r="G454" s="105" t="s">
        <v>2939</v>
      </c>
      <c r="H454" s="101" t="s">
        <v>2938</v>
      </c>
      <c r="I454" s="106">
        <v>8.3699999999999992</v>
      </c>
      <c r="J454" s="101">
        <v>216</v>
      </c>
      <c r="K454" s="106">
        <f t="shared" si="22"/>
        <v>1807.9199999999998</v>
      </c>
      <c r="L454" s="106">
        <f t="shared" si="21"/>
        <v>180.792</v>
      </c>
      <c r="M454" s="106">
        <f t="shared" si="23"/>
        <v>1988.7119999999998</v>
      </c>
    </row>
    <row r="455" spans="1:13" s="101" customFormat="1" ht="20" customHeight="1" x14ac:dyDescent="0.2">
      <c r="A455" s="126">
        <v>453</v>
      </c>
      <c r="B455" s="105" t="s">
        <v>2937</v>
      </c>
      <c r="C455" s="105" t="s">
        <v>2936</v>
      </c>
      <c r="D455" s="105" t="s">
        <v>2935</v>
      </c>
      <c r="E455" s="115">
        <v>45730</v>
      </c>
      <c r="F455" s="105" t="s">
        <v>2934</v>
      </c>
      <c r="G455" s="105" t="s">
        <v>2933</v>
      </c>
      <c r="H455" s="101" t="s">
        <v>2762</v>
      </c>
      <c r="I455" s="106">
        <v>6.88</v>
      </c>
      <c r="J455" s="101">
        <v>152</v>
      </c>
      <c r="K455" s="106">
        <f t="shared" si="22"/>
        <v>1045.76</v>
      </c>
      <c r="L455" s="106">
        <f t="shared" si="21"/>
        <v>104.57600000000001</v>
      </c>
      <c r="M455" s="106">
        <f t="shared" si="23"/>
        <v>1150.336</v>
      </c>
    </row>
    <row r="456" spans="1:13" s="101" customFormat="1" ht="20" customHeight="1" x14ac:dyDescent="0.2">
      <c r="A456" s="126">
        <v>454</v>
      </c>
      <c r="B456" s="105" t="s">
        <v>2932</v>
      </c>
      <c r="C456" s="105" t="s">
        <v>1070</v>
      </c>
      <c r="D456" s="105" t="s">
        <v>2931</v>
      </c>
      <c r="E456" s="115">
        <v>45733</v>
      </c>
      <c r="F456" s="105" t="s">
        <v>2764</v>
      </c>
      <c r="G456" s="105" t="s">
        <v>2930</v>
      </c>
      <c r="H456" s="101" t="s">
        <v>2929</v>
      </c>
      <c r="I456" s="106">
        <v>9.6300000000000008</v>
      </c>
      <c r="J456" s="101">
        <v>960</v>
      </c>
      <c r="K456" s="106">
        <f t="shared" si="22"/>
        <v>9244.8000000000011</v>
      </c>
      <c r="L456" s="106">
        <f t="shared" si="21"/>
        <v>924.48000000000013</v>
      </c>
      <c r="M456" s="106">
        <f t="shared" si="23"/>
        <v>10169.280000000001</v>
      </c>
    </row>
    <row r="457" spans="1:13" s="101" customFormat="1" ht="20" customHeight="1" x14ac:dyDescent="0.2">
      <c r="A457" s="126">
        <v>455</v>
      </c>
      <c r="B457" s="105" t="s">
        <v>2928</v>
      </c>
      <c r="C457" s="105" t="s">
        <v>2927</v>
      </c>
      <c r="D457" s="105" t="s">
        <v>2926</v>
      </c>
      <c r="E457" s="115">
        <v>45734</v>
      </c>
      <c r="F457" s="105" t="s">
        <v>2925</v>
      </c>
      <c r="G457" s="105" t="s">
        <v>2924</v>
      </c>
      <c r="H457" s="101" t="s">
        <v>2923</v>
      </c>
      <c r="I457" s="106">
        <v>5.45</v>
      </c>
      <c r="J457" s="101">
        <v>999</v>
      </c>
      <c r="K457" s="106">
        <f t="shared" si="22"/>
        <v>5444.55</v>
      </c>
      <c r="L457" s="106">
        <f t="shared" si="21"/>
        <v>544.45500000000004</v>
      </c>
      <c r="M457" s="106">
        <f t="shared" si="23"/>
        <v>5989.0050000000001</v>
      </c>
    </row>
    <row r="458" spans="1:13" s="101" customFormat="1" ht="20" customHeight="1" x14ac:dyDescent="0.2">
      <c r="A458" s="126">
        <v>456</v>
      </c>
      <c r="B458" s="105" t="s">
        <v>2922</v>
      </c>
      <c r="C458" s="105" t="s">
        <v>2204</v>
      </c>
      <c r="D458" s="105" t="s">
        <v>2921</v>
      </c>
      <c r="E458" s="115">
        <v>45735</v>
      </c>
      <c r="F458" s="105" t="s">
        <v>1697</v>
      </c>
      <c r="G458" s="105" t="s">
        <v>2920</v>
      </c>
      <c r="H458" s="101" t="s">
        <v>2919</v>
      </c>
      <c r="I458" s="106">
        <v>6.75</v>
      </c>
      <c r="J458" s="101">
        <v>184</v>
      </c>
      <c r="K458" s="106">
        <f t="shared" si="22"/>
        <v>1242</v>
      </c>
      <c r="L458" s="106">
        <f t="shared" si="21"/>
        <v>124.2</v>
      </c>
      <c r="M458" s="106">
        <f t="shared" si="23"/>
        <v>1366.2</v>
      </c>
    </row>
    <row r="459" spans="1:13" s="101" customFormat="1" ht="20" customHeight="1" x14ac:dyDescent="0.2">
      <c r="A459" s="126">
        <v>457</v>
      </c>
      <c r="B459" s="105" t="s">
        <v>2918</v>
      </c>
      <c r="C459" s="105" t="s">
        <v>1552</v>
      </c>
      <c r="D459" s="105" t="s">
        <v>2917</v>
      </c>
      <c r="E459" s="115">
        <v>45736</v>
      </c>
      <c r="F459" s="105" t="s">
        <v>2916</v>
      </c>
      <c r="G459" s="105" t="s">
        <v>2915</v>
      </c>
      <c r="H459" s="101" t="s">
        <v>2914</v>
      </c>
      <c r="I459" s="106">
        <v>5.01</v>
      </c>
      <c r="J459" s="101">
        <v>374</v>
      </c>
      <c r="K459" s="106">
        <f t="shared" si="22"/>
        <v>1873.74</v>
      </c>
      <c r="L459" s="106">
        <f t="shared" si="21"/>
        <v>187.37400000000002</v>
      </c>
      <c r="M459" s="106">
        <f t="shared" si="23"/>
        <v>2061.114</v>
      </c>
    </row>
    <row r="460" spans="1:13" s="101" customFormat="1" ht="20" customHeight="1" x14ac:dyDescent="0.2">
      <c r="A460" s="126">
        <v>458</v>
      </c>
      <c r="B460" s="105" t="s">
        <v>2913</v>
      </c>
      <c r="C460" s="105" t="s">
        <v>897</v>
      </c>
      <c r="D460" s="105" t="s">
        <v>2912</v>
      </c>
      <c r="E460" s="115">
        <v>45737</v>
      </c>
      <c r="F460" s="105" t="s">
        <v>5064</v>
      </c>
      <c r="G460" s="105" t="s">
        <v>2911</v>
      </c>
      <c r="H460" s="101" t="s">
        <v>2910</v>
      </c>
      <c r="I460" s="106">
        <v>8.01</v>
      </c>
      <c r="J460" s="101">
        <v>339</v>
      </c>
      <c r="K460" s="106">
        <f t="shared" si="22"/>
        <v>2715.39</v>
      </c>
      <c r="L460" s="106">
        <f t="shared" si="21"/>
        <v>271.53899999999999</v>
      </c>
      <c r="M460" s="106">
        <f t="shared" si="23"/>
        <v>2986.9290000000001</v>
      </c>
    </row>
    <row r="461" spans="1:13" s="101" customFormat="1" ht="20" customHeight="1" x14ac:dyDescent="0.2">
      <c r="A461" s="126">
        <v>459</v>
      </c>
      <c r="B461" s="105" t="s">
        <v>1678</v>
      </c>
      <c r="C461" s="105" t="s">
        <v>1960</v>
      </c>
      <c r="D461" s="105" t="s">
        <v>2909</v>
      </c>
      <c r="E461" s="115">
        <v>45740</v>
      </c>
      <c r="F461" s="105" t="s">
        <v>2908</v>
      </c>
      <c r="G461" s="105" t="s">
        <v>2907</v>
      </c>
      <c r="H461" s="101" t="s">
        <v>2906</v>
      </c>
      <c r="I461" s="106">
        <v>9.76</v>
      </c>
      <c r="J461" s="101">
        <v>959</v>
      </c>
      <c r="K461" s="106">
        <f t="shared" si="22"/>
        <v>9359.84</v>
      </c>
      <c r="L461" s="106">
        <f t="shared" si="21"/>
        <v>935.98400000000004</v>
      </c>
      <c r="M461" s="106">
        <f t="shared" si="23"/>
        <v>10295.824000000001</v>
      </c>
    </row>
    <row r="462" spans="1:13" s="101" customFormat="1" ht="20" customHeight="1" x14ac:dyDescent="0.2">
      <c r="A462" s="126">
        <v>460</v>
      </c>
      <c r="B462" s="105" t="s">
        <v>886</v>
      </c>
      <c r="C462" s="105" t="s">
        <v>2905</v>
      </c>
      <c r="D462" s="105" t="s">
        <v>2904</v>
      </c>
      <c r="E462" s="115">
        <v>45741</v>
      </c>
      <c r="F462" s="105" t="s">
        <v>5065</v>
      </c>
      <c r="G462" s="105" t="s">
        <v>2903</v>
      </c>
      <c r="H462" s="101" t="s">
        <v>2902</v>
      </c>
      <c r="I462" s="106">
        <v>7.3</v>
      </c>
      <c r="J462" s="101">
        <v>151</v>
      </c>
      <c r="K462" s="106">
        <f t="shared" si="22"/>
        <v>1102.3</v>
      </c>
      <c r="L462" s="106">
        <f t="shared" si="21"/>
        <v>110.23</v>
      </c>
      <c r="M462" s="106">
        <f t="shared" si="23"/>
        <v>1212.53</v>
      </c>
    </row>
    <row r="463" spans="1:13" s="101" customFormat="1" ht="20" customHeight="1" x14ac:dyDescent="0.2">
      <c r="A463" s="126">
        <v>461</v>
      </c>
      <c r="B463" s="105" t="s">
        <v>2242</v>
      </c>
      <c r="C463" s="105" t="s">
        <v>2057</v>
      </c>
      <c r="D463" s="105" t="s">
        <v>2901</v>
      </c>
      <c r="E463" s="115">
        <v>45742</v>
      </c>
      <c r="F463" s="105" t="s">
        <v>5066</v>
      </c>
      <c r="G463" s="105" t="s">
        <v>2900</v>
      </c>
      <c r="H463" s="101" t="s">
        <v>1175</v>
      </c>
      <c r="I463" s="106">
        <v>5.57</v>
      </c>
      <c r="J463" s="101">
        <v>319</v>
      </c>
      <c r="K463" s="106">
        <f t="shared" si="22"/>
        <v>1776.8300000000002</v>
      </c>
      <c r="L463" s="106">
        <f t="shared" si="21"/>
        <v>177.68300000000002</v>
      </c>
      <c r="M463" s="106">
        <f t="shared" si="23"/>
        <v>1954.5130000000001</v>
      </c>
    </row>
    <row r="464" spans="1:13" s="101" customFormat="1" ht="20" customHeight="1" x14ac:dyDescent="0.2">
      <c r="A464" s="126">
        <v>462</v>
      </c>
      <c r="B464" s="105" t="s">
        <v>2899</v>
      </c>
      <c r="C464" s="105" t="s">
        <v>2898</v>
      </c>
      <c r="D464" s="105" t="s">
        <v>2897</v>
      </c>
      <c r="E464" s="115">
        <v>45743</v>
      </c>
      <c r="F464" s="105" t="s">
        <v>2896</v>
      </c>
      <c r="G464" s="105" t="s">
        <v>2895</v>
      </c>
      <c r="H464" s="101" t="s">
        <v>2894</v>
      </c>
      <c r="I464" s="106">
        <v>9.58</v>
      </c>
      <c r="J464" s="101">
        <v>774</v>
      </c>
      <c r="K464" s="106">
        <f t="shared" si="22"/>
        <v>7414.92</v>
      </c>
      <c r="L464" s="106">
        <f t="shared" si="21"/>
        <v>741.49200000000008</v>
      </c>
      <c r="M464" s="106">
        <f t="shared" si="23"/>
        <v>8156.4120000000003</v>
      </c>
    </row>
    <row r="465" spans="1:13" s="101" customFormat="1" ht="20" customHeight="1" x14ac:dyDescent="0.2">
      <c r="A465" s="126">
        <v>463</v>
      </c>
      <c r="B465" s="105" t="s">
        <v>2893</v>
      </c>
      <c r="C465" s="105" t="s">
        <v>2892</v>
      </c>
      <c r="D465" s="105" t="s">
        <v>2891</v>
      </c>
      <c r="E465" s="115">
        <v>45744</v>
      </c>
      <c r="F465" s="105" t="s">
        <v>2824</v>
      </c>
      <c r="G465" s="105" t="s">
        <v>2890</v>
      </c>
      <c r="H465" s="101" t="s">
        <v>2889</v>
      </c>
      <c r="I465" s="106">
        <v>5.51</v>
      </c>
      <c r="J465" s="101">
        <v>460</v>
      </c>
      <c r="K465" s="106">
        <f t="shared" si="22"/>
        <v>2534.6</v>
      </c>
      <c r="L465" s="106">
        <f t="shared" si="21"/>
        <v>253.46</v>
      </c>
      <c r="M465" s="106">
        <f t="shared" si="23"/>
        <v>2788.06</v>
      </c>
    </row>
    <row r="466" spans="1:13" s="101" customFormat="1" ht="20" customHeight="1" x14ac:dyDescent="0.2">
      <c r="A466" s="126">
        <v>464</v>
      </c>
      <c r="B466" s="105" t="s">
        <v>2888</v>
      </c>
      <c r="C466" s="105" t="s">
        <v>1960</v>
      </c>
      <c r="D466" s="105" t="s">
        <v>2887</v>
      </c>
      <c r="E466" s="115">
        <v>45747</v>
      </c>
      <c r="F466" s="105" t="s">
        <v>5067</v>
      </c>
      <c r="G466" s="105" t="s">
        <v>2886</v>
      </c>
      <c r="H466" s="101" t="s">
        <v>2885</v>
      </c>
      <c r="I466" s="106">
        <v>8.6999999999999993</v>
      </c>
      <c r="J466" s="101">
        <v>152</v>
      </c>
      <c r="K466" s="106">
        <f t="shared" si="22"/>
        <v>1322.3999999999999</v>
      </c>
      <c r="L466" s="106">
        <f t="shared" si="21"/>
        <v>132.23999999999998</v>
      </c>
      <c r="M466" s="106">
        <f t="shared" si="23"/>
        <v>1454.6399999999999</v>
      </c>
    </row>
    <row r="467" spans="1:13" s="101" customFormat="1" ht="20" customHeight="1" x14ac:dyDescent="0.2">
      <c r="A467" s="126">
        <v>465</v>
      </c>
      <c r="B467" s="105" t="s">
        <v>2884</v>
      </c>
      <c r="C467" s="105" t="s">
        <v>2883</v>
      </c>
      <c r="D467" s="105" t="s">
        <v>2882</v>
      </c>
      <c r="E467" s="115">
        <v>45748</v>
      </c>
      <c r="F467" s="105" t="s">
        <v>2881</v>
      </c>
      <c r="G467" s="105" t="s">
        <v>2880</v>
      </c>
      <c r="H467" s="101" t="s">
        <v>2879</v>
      </c>
      <c r="I467" s="106">
        <v>5.45</v>
      </c>
      <c r="J467" s="101">
        <v>756</v>
      </c>
      <c r="K467" s="106">
        <f t="shared" si="22"/>
        <v>4120.2</v>
      </c>
      <c r="L467" s="106">
        <f t="shared" si="21"/>
        <v>412.02</v>
      </c>
      <c r="M467" s="106">
        <f t="shared" si="23"/>
        <v>4532.2199999999993</v>
      </c>
    </row>
    <row r="468" spans="1:13" s="101" customFormat="1" ht="20" customHeight="1" x14ac:dyDescent="0.2">
      <c r="A468" s="126">
        <v>466</v>
      </c>
      <c r="B468" s="105" t="s">
        <v>677</v>
      </c>
      <c r="C468" s="105" t="s">
        <v>2878</v>
      </c>
      <c r="D468" s="105" t="s">
        <v>2877</v>
      </c>
      <c r="E468" s="115">
        <v>45749</v>
      </c>
      <c r="F468" s="105" t="s">
        <v>1817</v>
      </c>
      <c r="G468" s="105" t="s">
        <v>2876</v>
      </c>
      <c r="H468" s="101" t="s">
        <v>2875</v>
      </c>
      <c r="I468" s="106">
        <v>5.78</v>
      </c>
      <c r="J468" s="101">
        <v>169</v>
      </c>
      <c r="K468" s="106">
        <f t="shared" si="22"/>
        <v>976.82</v>
      </c>
      <c r="L468" s="106">
        <f t="shared" si="21"/>
        <v>97.682000000000016</v>
      </c>
      <c r="M468" s="106">
        <f t="shared" si="23"/>
        <v>1074.502</v>
      </c>
    </row>
    <row r="469" spans="1:13" s="101" customFormat="1" ht="20" customHeight="1" x14ac:dyDescent="0.2">
      <c r="A469" s="126">
        <v>467</v>
      </c>
      <c r="B469" s="105" t="s">
        <v>378</v>
      </c>
      <c r="C469" s="105" t="s">
        <v>2874</v>
      </c>
      <c r="D469" s="105" t="s">
        <v>2873</v>
      </c>
      <c r="E469" s="115">
        <v>45750</v>
      </c>
      <c r="F469" s="105" t="s">
        <v>2872</v>
      </c>
      <c r="G469" s="105" t="s">
        <v>2871</v>
      </c>
      <c r="H469" s="101" t="s">
        <v>2870</v>
      </c>
      <c r="I469" s="106">
        <v>8.6199999999999992</v>
      </c>
      <c r="J469" s="101">
        <v>944</v>
      </c>
      <c r="K469" s="106">
        <f t="shared" si="22"/>
        <v>8137.2799999999988</v>
      </c>
      <c r="L469" s="106">
        <f t="shared" si="21"/>
        <v>813.72799999999995</v>
      </c>
      <c r="M469" s="106">
        <f t="shared" si="23"/>
        <v>8951.007999999998</v>
      </c>
    </row>
    <row r="470" spans="1:13" s="101" customFormat="1" ht="20" customHeight="1" x14ac:dyDescent="0.2">
      <c r="A470" s="126">
        <v>468</v>
      </c>
      <c r="B470" s="105" t="s">
        <v>2869</v>
      </c>
      <c r="C470" s="105" t="s">
        <v>592</v>
      </c>
      <c r="D470" s="105" t="s">
        <v>2868</v>
      </c>
      <c r="E470" s="115">
        <v>45751</v>
      </c>
      <c r="F470" s="105" t="s">
        <v>2867</v>
      </c>
      <c r="G470" s="105" t="s">
        <v>2866</v>
      </c>
      <c r="H470" s="101" t="s">
        <v>2865</v>
      </c>
      <c r="I470" s="106">
        <v>9.6199999999999992</v>
      </c>
      <c r="J470" s="101">
        <v>371</v>
      </c>
      <c r="K470" s="106">
        <f t="shared" si="22"/>
        <v>3569.0199999999995</v>
      </c>
      <c r="L470" s="106">
        <f t="shared" si="21"/>
        <v>356.90199999999999</v>
      </c>
      <c r="M470" s="106">
        <f t="shared" si="23"/>
        <v>3925.9219999999996</v>
      </c>
    </row>
    <row r="471" spans="1:13" s="101" customFormat="1" ht="20" customHeight="1" x14ac:dyDescent="0.2">
      <c r="A471" s="126">
        <v>469</v>
      </c>
      <c r="B471" s="105" t="s">
        <v>2864</v>
      </c>
      <c r="C471" s="105" t="s">
        <v>492</v>
      </c>
      <c r="D471" s="105" t="s">
        <v>2863</v>
      </c>
      <c r="E471" s="115">
        <v>45754</v>
      </c>
      <c r="F471" s="105" t="s">
        <v>2862</v>
      </c>
      <c r="G471" s="105" t="s">
        <v>2861</v>
      </c>
      <c r="H471" s="101" t="s">
        <v>2860</v>
      </c>
      <c r="I471" s="106">
        <v>6.22</v>
      </c>
      <c r="J471" s="101">
        <v>743</v>
      </c>
      <c r="K471" s="106">
        <f t="shared" si="22"/>
        <v>4621.46</v>
      </c>
      <c r="L471" s="106">
        <f t="shared" si="21"/>
        <v>462.14600000000002</v>
      </c>
      <c r="M471" s="106">
        <f t="shared" si="23"/>
        <v>5083.6059999999998</v>
      </c>
    </row>
    <row r="472" spans="1:13" s="101" customFormat="1" ht="20" customHeight="1" x14ac:dyDescent="0.2">
      <c r="A472" s="126">
        <v>470</v>
      </c>
      <c r="B472" s="105" t="s">
        <v>2859</v>
      </c>
      <c r="C472" s="105" t="s">
        <v>2858</v>
      </c>
      <c r="D472" s="105" t="s">
        <v>2857</v>
      </c>
      <c r="E472" s="115">
        <v>45755</v>
      </c>
      <c r="F472" s="105" t="s">
        <v>5068</v>
      </c>
      <c r="G472" s="105" t="s">
        <v>2856</v>
      </c>
      <c r="H472" s="101" t="s">
        <v>2855</v>
      </c>
      <c r="I472" s="106">
        <v>6.8</v>
      </c>
      <c r="J472" s="101">
        <v>995</v>
      </c>
      <c r="K472" s="106">
        <f t="shared" si="22"/>
        <v>6766</v>
      </c>
      <c r="L472" s="106">
        <f t="shared" si="21"/>
        <v>676.6</v>
      </c>
      <c r="M472" s="106">
        <f t="shared" si="23"/>
        <v>7442.6</v>
      </c>
    </row>
    <row r="473" spans="1:13" s="101" customFormat="1" ht="20" customHeight="1" x14ac:dyDescent="0.2">
      <c r="A473" s="126">
        <v>471</v>
      </c>
      <c r="B473" s="105" t="s">
        <v>1213</v>
      </c>
      <c r="C473" s="105" t="s">
        <v>2854</v>
      </c>
      <c r="D473" s="105" t="s">
        <v>2853</v>
      </c>
      <c r="E473" s="115">
        <v>45756</v>
      </c>
      <c r="F473" s="105" t="s">
        <v>2852</v>
      </c>
      <c r="G473" s="105" t="s">
        <v>2851</v>
      </c>
      <c r="H473" s="101" t="s">
        <v>2850</v>
      </c>
      <c r="I473" s="106">
        <v>8.31</v>
      </c>
      <c r="J473" s="101">
        <v>69</v>
      </c>
      <c r="K473" s="106">
        <f t="shared" si="22"/>
        <v>573.39</v>
      </c>
      <c r="L473" s="106">
        <f t="shared" si="21"/>
        <v>57.338999999999999</v>
      </c>
      <c r="M473" s="106">
        <f t="shared" si="23"/>
        <v>630.72900000000004</v>
      </c>
    </row>
    <row r="474" spans="1:13" s="101" customFormat="1" ht="20" customHeight="1" x14ac:dyDescent="0.2">
      <c r="A474" s="126">
        <v>472</v>
      </c>
      <c r="B474" s="105" t="s">
        <v>2849</v>
      </c>
      <c r="C474" s="105" t="s">
        <v>2848</v>
      </c>
      <c r="D474" s="105" t="s">
        <v>2847</v>
      </c>
      <c r="E474" s="115">
        <v>45757</v>
      </c>
      <c r="F474" s="105" t="s">
        <v>2846</v>
      </c>
      <c r="G474" s="105" t="s">
        <v>2845</v>
      </c>
      <c r="H474" s="101" t="s">
        <v>2844</v>
      </c>
      <c r="I474" s="106">
        <v>7.17</v>
      </c>
      <c r="J474" s="101">
        <v>101</v>
      </c>
      <c r="K474" s="106">
        <f t="shared" si="22"/>
        <v>724.17</v>
      </c>
      <c r="L474" s="106">
        <f t="shared" si="21"/>
        <v>72.417000000000002</v>
      </c>
      <c r="M474" s="106">
        <f t="shared" si="23"/>
        <v>796.58699999999999</v>
      </c>
    </row>
    <row r="475" spans="1:13" s="101" customFormat="1" ht="20" customHeight="1" x14ac:dyDescent="0.2">
      <c r="A475" s="126">
        <v>473</v>
      </c>
      <c r="B475" s="105" t="s">
        <v>2843</v>
      </c>
      <c r="C475" s="105" t="s">
        <v>1602</v>
      </c>
      <c r="D475" s="105" t="s">
        <v>2842</v>
      </c>
      <c r="E475" s="115">
        <v>45758</v>
      </c>
      <c r="F475" s="105" t="s">
        <v>2841</v>
      </c>
      <c r="G475" s="105" t="s">
        <v>2840</v>
      </c>
      <c r="H475" s="101" t="s">
        <v>2839</v>
      </c>
      <c r="I475" s="106">
        <v>9.27</v>
      </c>
      <c r="J475" s="101">
        <v>483</v>
      </c>
      <c r="K475" s="106">
        <f t="shared" si="22"/>
        <v>4477.41</v>
      </c>
      <c r="L475" s="106">
        <f t="shared" si="21"/>
        <v>447.74099999999999</v>
      </c>
      <c r="M475" s="106">
        <f t="shared" si="23"/>
        <v>4925.1509999999998</v>
      </c>
    </row>
    <row r="476" spans="1:13" s="101" customFormat="1" ht="20" customHeight="1" x14ac:dyDescent="0.2">
      <c r="A476" s="126">
        <v>474</v>
      </c>
      <c r="B476" s="105" t="s">
        <v>2838</v>
      </c>
      <c r="C476" s="105" t="s">
        <v>463</v>
      </c>
      <c r="D476" s="105" t="s">
        <v>2837</v>
      </c>
      <c r="E476" s="115">
        <v>45761</v>
      </c>
      <c r="F476" s="105" t="s">
        <v>5069</v>
      </c>
      <c r="G476" s="105" t="s">
        <v>2836</v>
      </c>
      <c r="H476" s="101" t="s">
        <v>2835</v>
      </c>
      <c r="I476" s="106">
        <v>5.76</v>
      </c>
      <c r="J476" s="101">
        <v>569</v>
      </c>
      <c r="K476" s="106">
        <f t="shared" si="22"/>
        <v>3277.44</v>
      </c>
      <c r="L476" s="106">
        <f t="shared" si="21"/>
        <v>327.74400000000003</v>
      </c>
      <c r="M476" s="106">
        <f t="shared" si="23"/>
        <v>3605.1840000000002</v>
      </c>
    </row>
    <row r="477" spans="1:13" s="101" customFormat="1" ht="20" customHeight="1" x14ac:dyDescent="0.2">
      <c r="A477" s="126">
        <v>475</v>
      </c>
      <c r="B477" s="105" t="s">
        <v>775</v>
      </c>
      <c r="C477" s="105" t="s">
        <v>1290</v>
      </c>
      <c r="D477" s="105" t="s">
        <v>2834</v>
      </c>
      <c r="E477" s="115">
        <v>45762</v>
      </c>
      <c r="F477" s="105" t="s">
        <v>2833</v>
      </c>
      <c r="G477" s="105" t="s">
        <v>2832</v>
      </c>
      <c r="H477" s="101" t="s">
        <v>2831</v>
      </c>
      <c r="I477" s="106">
        <v>5.32</v>
      </c>
      <c r="J477" s="101">
        <v>835</v>
      </c>
      <c r="K477" s="106">
        <f t="shared" si="22"/>
        <v>4442.2</v>
      </c>
      <c r="L477" s="106">
        <f t="shared" si="21"/>
        <v>444.22</v>
      </c>
      <c r="M477" s="106">
        <f t="shared" si="23"/>
        <v>4886.42</v>
      </c>
    </row>
    <row r="478" spans="1:13" s="101" customFormat="1" ht="20" customHeight="1" x14ac:dyDescent="0.2">
      <c r="A478" s="126">
        <v>476</v>
      </c>
      <c r="B478" s="105" t="s">
        <v>1223</v>
      </c>
      <c r="C478" s="105" t="s">
        <v>1431</v>
      </c>
      <c r="D478" s="105" t="s">
        <v>2830</v>
      </c>
      <c r="E478" s="115">
        <v>45763</v>
      </c>
      <c r="F478" s="105" t="s">
        <v>5070</v>
      </c>
      <c r="G478" s="105" t="s">
        <v>2829</v>
      </c>
      <c r="H478" s="101" t="s">
        <v>2828</v>
      </c>
      <c r="I478" s="106">
        <v>8.23</v>
      </c>
      <c r="J478" s="101">
        <v>746</v>
      </c>
      <c r="K478" s="106">
        <f t="shared" si="22"/>
        <v>6139.58</v>
      </c>
      <c r="L478" s="106">
        <f t="shared" si="21"/>
        <v>613.95799999999997</v>
      </c>
      <c r="M478" s="106">
        <f t="shared" si="23"/>
        <v>6753.5379999999996</v>
      </c>
    </row>
    <row r="479" spans="1:13" s="101" customFormat="1" ht="20" customHeight="1" x14ac:dyDescent="0.2">
      <c r="A479" s="126">
        <v>477</v>
      </c>
      <c r="B479" s="105" t="s">
        <v>2827</v>
      </c>
      <c r="C479" s="105" t="s">
        <v>2826</v>
      </c>
      <c r="D479" s="105" t="s">
        <v>2825</v>
      </c>
      <c r="E479" s="115">
        <v>45764</v>
      </c>
      <c r="F479" s="105" t="s">
        <v>2824</v>
      </c>
      <c r="G479" s="105" t="s">
        <v>2823</v>
      </c>
      <c r="H479" s="101" t="s">
        <v>2822</v>
      </c>
      <c r="I479" s="106">
        <v>6.41</v>
      </c>
      <c r="J479" s="101">
        <v>257</v>
      </c>
      <c r="K479" s="106">
        <f t="shared" si="22"/>
        <v>1647.3700000000001</v>
      </c>
      <c r="L479" s="106">
        <f t="shared" si="21"/>
        <v>164.73700000000002</v>
      </c>
      <c r="M479" s="106">
        <f t="shared" si="23"/>
        <v>1812.1070000000002</v>
      </c>
    </row>
    <row r="480" spans="1:13" s="101" customFormat="1" ht="20" customHeight="1" x14ac:dyDescent="0.2">
      <c r="A480" s="126">
        <v>478</v>
      </c>
      <c r="B480" s="105" t="s">
        <v>1853</v>
      </c>
      <c r="C480" s="105" t="s">
        <v>1647</v>
      </c>
      <c r="D480" s="105" t="s">
        <v>2821</v>
      </c>
      <c r="E480" s="115">
        <v>45765</v>
      </c>
      <c r="F480" s="105" t="s">
        <v>2820</v>
      </c>
      <c r="G480" s="105" t="s">
        <v>2819</v>
      </c>
      <c r="H480" s="101" t="s">
        <v>2818</v>
      </c>
      <c r="I480" s="106">
        <v>8.49</v>
      </c>
      <c r="J480" s="101">
        <v>538</v>
      </c>
      <c r="K480" s="106">
        <f t="shared" si="22"/>
        <v>4567.62</v>
      </c>
      <c r="L480" s="106">
        <f t="shared" si="21"/>
        <v>456.762</v>
      </c>
      <c r="M480" s="106">
        <f t="shared" si="23"/>
        <v>5024.3819999999996</v>
      </c>
    </row>
    <row r="481" spans="1:13" s="101" customFormat="1" ht="20" customHeight="1" x14ac:dyDescent="0.2">
      <c r="A481" s="126">
        <v>479</v>
      </c>
      <c r="B481" s="105" t="s">
        <v>407</v>
      </c>
      <c r="C481" s="105" t="s">
        <v>331</v>
      </c>
      <c r="D481" s="105" t="s">
        <v>2817</v>
      </c>
      <c r="E481" s="115">
        <v>45768</v>
      </c>
      <c r="F481" s="105" t="s">
        <v>2816</v>
      </c>
      <c r="G481" s="105" t="s">
        <v>2815</v>
      </c>
      <c r="H481" s="101" t="s">
        <v>2814</v>
      </c>
      <c r="I481" s="106">
        <v>6.99</v>
      </c>
      <c r="J481" s="101">
        <v>939</v>
      </c>
      <c r="K481" s="106">
        <f t="shared" si="22"/>
        <v>6563.6100000000006</v>
      </c>
      <c r="L481" s="106">
        <f t="shared" si="21"/>
        <v>656.3610000000001</v>
      </c>
      <c r="M481" s="106">
        <f t="shared" si="23"/>
        <v>7219.9710000000005</v>
      </c>
    </row>
    <row r="482" spans="1:13" s="101" customFormat="1" ht="20" customHeight="1" x14ac:dyDescent="0.2">
      <c r="A482" s="126">
        <v>480</v>
      </c>
      <c r="B482" s="105" t="s">
        <v>390</v>
      </c>
      <c r="C482" s="105" t="s">
        <v>1258</v>
      </c>
      <c r="D482" s="105" t="s">
        <v>2813</v>
      </c>
      <c r="E482" s="115">
        <v>45769</v>
      </c>
      <c r="F482" s="105" t="s">
        <v>2812</v>
      </c>
      <c r="G482" s="105" t="s">
        <v>2811</v>
      </c>
      <c r="H482" s="101" t="s">
        <v>2810</v>
      </c>
      <c r="I482" s="106">
        <v>7.69</v>
      </c>
      <c r="J482" s="101">
        <v>402</v>
      </c>
      <c r="K482" s="106">
        <f t="shared" si="22"/>
        <v>3091.38</v>
      </c>
      <c r="L482" s="106">
        <f t="shared" si="21"/>
        <v>309.13800000000003</v>
      </c>
      <c r="M482" s="106">
        <f t="shared" si="23"/>
        <v>3400.518</v>
      </c>
    </row>
    <row r="483" spans="1:13" s="101" customFormat="1" ht="20" customHeight="1" x14ac:dyDescent="0.2">
      <c r="A483" s="126">
        <v>481</v>
      </c>
      <c r="B483" s="105" t="s">
        <v>1827</v>
      </c>
      <c r="C483" s="105" t="s">
        <v>2809</v>
      </c>
      <c r="D483" s="105" t="s">
        <v>2808</v>
      </c>
      <c r="E483" s="115">
        <v>45770</v>
      </c>
      <c r="F483" s="105" t="s">
        <v>5071</v>
      </c>
      <c r="G483" s="105" t="s">
        <v>2807</v>
      </c>
      <c r="H483" s="101" t="s">
        <v>2806</v>
      </c>
      <c r="I483" s="106">
        <v>9.57</v>
      </c>
      <c r="J483" s="101">
        <v>270</v>
      </c>
      <c r="K483" s="106">
        <f t="shared" si="22"/>
        <v>2583.9</v>
      </c>
      <c r="L483" s="106">
        <f t="shared" si="21"/>
        <v>258.39000000000004</v>
      </c>
      <c r="M483" s="106">
        <f t="shared" si="23"/>
        <v>2842.29</v>
      </c>
    </row>
    <row r="484" spans="1:13" s="101" customFormat="1" ht="20" customHeight="1" x14ac:dyDescent="0.2">
      <c r="A484" s="126">
        <v>482</v>
      </c>
      <c r="B484" s="105" t="s">
        <v>2805</v>
      </c>
      <c r="C484" s="105" t="s">
        <v>2639</v>
      </c>
      <c r="D484" s="105" t="s">
        <v>2804</v>
      </c>
      <c r="E484" s="115">
        <v>45771</v>
      </c>
      <c r="F484" s="105" t="s">
        <v>2803</v>
      </c>
      <c r="G484" s="105" t="s">
        <v>2802</v>
      </c>
      <c r="H484" s="101" t="s">
        <v>2801</v>
      </c>
      <c r="I484" s="106">
        <v>5.98</v>
      </c>
      <c r="J484" s="101">
        <v>984</v>
      </c>
      <c r="K484" s="106">
        <f t="shared" si="22"/>
        <v>5884.3200000000006</v>
      </c>
      <c r="L484" s="106">
        <f t="shared" si="21"/>
        <v>588.43200000000013</v>
      </c>
      <c r="M484" s="106">
        <f t="shared" si="23"/>
        <v>6472.7520000000004</v>
      </c>
    </row>
    <row r="485" spans="1:13" s="101" customFormat="1" ht="20" customHeight="1" x14ac:dyDescent="0.2">
      <c r="A485" s="126">
        <v>483</v>
      </c>
      <c r="B485" s="105" t="s">
        <v>571</v>
      </c>
      <c r="C485" s="105" t="s">
        <v>2800</v>
      </c>
      <c r="D485" s="105" t="s">
        <v>2799</v>
      </c>
      <c r="E485" s="115">
        <v>45772</v>
      </c>
      <c r="F485" s="105" t="s">
        <v>2798</v>
      </c>
      <c r="G485" s="105" t="s">
        <v>2797</v>
      </c>
      <c r="H485" s="101" t="s">
        <v>2796</v>
      </c>
      <c r="I485" s="106">
        <v>5.89</v>
      </c>
      <c r="J485" s="101">
        <v>72</v>
      </c>
      <c r="K485" s="106">
        <f t="shared" si="22"/>
        <v>424.08</v>
      </c>
      <c r="L485" s="106">
        <f t="shared" si="21"/>
        <v>42.408000000000001</v>
      </c>
      <c r="M485" s="106">
        <f t="shared" si="23"/>
        <v>466.488</v>
      </c>
    </row>
    <row r="486" spans="1:13" s="101" customFormat="1" ht="20" customHeight="1" x14ac:dyDescent="0.2">
      <c r="A486" s="126">
        <v>484</v>
      </c>
      <c r="B486" s="105" t="s">
        <v>2795</v>
      </c>
      <c r="C486" s="105" t="s">
        <v>2794</v>
      </c>
      <c r="D486" s="105" t="s">
        <v>2793</v>
      </c>
      <c r="E486" s="115">
        <v>45775</v>
      </c>
      <c r="F486" s="105" t="s">
        <v>2792</v>
      </c>
      <c r="G486" s="105" t="s">
        <v>2791</v>
      </c>
      <c r="H486" s="101" t="s">
        <v>2790</v>
      </c>
      <c r="I486" s="106">
        <v>5.85</v>
      </c>
      <c r="J486" s="101">
        <v>86</v>
      </c>
      <c r="K486" s="106">
        <f t="shared" si="22"/>
        <v>503.09999999999997</v>
      </c>
      <c r="L486" s="106">
        <f t="shared" si="21"/>
        <v>50.31</v>
      </c>
      <c r="M486" s="106">
        <f t="shared" si="23"/>
        <v>553.41</v>
      </c>
    </row>
    <row r="487" spans="1:13" s="101" customFormat="1" ht="20" customHeight="1" x14ac:dyDescent="0.2">
      <c r="A487" s="126">
        <v>485</v>
      </c>
      <c r="B487" s="105" t="s">
        <v>2789</v>
      </c>
      <c r="C487" s="105" t="s">
        <v>908</v>
      </c>
      <c r="D487" s="105" t="s">
        <v>2788</v>
      </c>
      <c r="E487" s="115">
        <v>45776</v>
      </c>
      <c r="F487" s="105" t="s">
        <v>1657</v>
      </c>
      <c r="G487" s="105" t="s">
        <v>2787</v>
      </c>
      <c r="H487" s="101" t="s">
        <v>2786</v>
      </c>
      <c r="I487" s="106">
        <v>5.55</v>
      </c>
      <c r="J487" s="101">
        <v>391</v>
      </c>
      <c r="K487" s="106">
        <f t="shared" si="22"/>
        <v>2170.0499999999997</v>
      </c>
      <c r="L487" s="106">
        <f t="shared" si="21"/>
        <v>217.005</v>
      </c>
      <c r="M487" s="106">
        <f t="shared" si="23"/>
        <v>2387.0549999999998</v>
      </c>
    </row>
    <row r="488" spans="1:13" s="101" customFormat="1" ht="20" customHeight="1" x14ac:dyDescent="0.2">
      <c r="A488" s="126">
        <v>486</v>
      </c>
      <c r="B488" s="105" t="s">
        <v>2785</v>
      </c>
      <c r="C488" s="105" t="s">
        <v>2784</v>
      </c>
      <c r="D488" s="105" t="s">
        <v>2783</v>
      </c>
      <c r="E488" s="115">
        <v>45777</v>
      </c>
      <c r="F488" s="105" t="s">
        <v>2782</v>
      </c>
      <c r="G488" s="105" t="s">
        <v>2781</v>
      </c>
      <c r="H488" s="101" t="s">
        <v>2780</v>
      </c>
      <c r="I488" s="106">
        <v>6.84</v>
      </c>
      <c r="J488" s="101">
        <v>401</v>
      </c>
      <c r="K488" s="106">
        <f t="shared" si="22"/>
        <v>2742.84</v>
      </c>
      <c r="L488" s="106">
        <f t="shared" si="21"/>
        <v>274.28400000000005</v>
      </c>
      <c r="M488" s="106">
        <f t="shared" si="23"/>
        <v>3017.1240000000003</v>
      </c>
    </row>
    <row r="489" spans="1:13" s="101" customFormat="1" ht="20" customHeight="1" x14ac:dyDescent="0.2">
      <c r="A489" s="126">
        <v>487</v>
      </c>
      <c r="B489" s="105" t="s">
        <v>2779</v>
      </c>
      <c r="C489" s="105" t="s">
        <v>2778</v>
      </c>
      <c r="D489" s="105" t="s">
        <v>2777</v>
      </c>
      <c r="E489" s="115">
        <v>45778</v>
      </c>
      <c r="F489" s="105" t="s">
        <v>5072</v>
      </c>
      <c r="G489" s="105" t="s">
        <v>2776</v>
      </c>
      <c r="H489" s="101" t="s">
        <v>2775</v>
      </c>
      <c r="I489" s="106">
        <v>9.6999999999999993</v>
      </c>
      <c r="J489" s="101">
        <v>628</v>
      </c>
      <c r="K489" s="106">
        <f t="shared" si="22"/>
        <v>6091.5999999999995</v>
      </c>
      <c r="L489" s="106">
        <f t="shared" si="21"/>
        <v>609.16</v>
      </c>
      <c r="M489" s="106">
        <f t="shared" si="23"/>
        <v>6700.7599999999993</v>
      </c>
    </row>
    <row r="490" spans="1:13" s="101" customFormat="1" ht="20" customHeight="1" x14ac:dyDescent="0.2">
      <c r="A490" s="126">
        <v>488</v>
      </c>
      <c r="B490" s="105" t="s">
        <v>1659</v>
      </c>
      <c r="C490" s="105" t="s">
        <v>1803</v>
      </c>
      <c r="D490" s="105" t="s">
        <v>2774</v>
      </c>
      <c r="E490" s="115">
        <v>45779</v>
      </c>
      <c r="F490" s="105" t="s">
        <v>2773</v>
      </c>
      <c r="G490" s="105" t="s">
        <v>2772</v>
      </c>
      <c r="H490" s="101" t="s">
        <v>2771</v>
      </c>
      <c r="I490" s="106">
        <v>5.42</v>
      </c>
      <c r="J490" s="101">
        <v>868</v>
      </c>
      <c r="K490" s="106">
        <f t="shared" si="22"/>
        <v>4704.5599999999995</v>
      </c>
      <c r="L490" s="106">
        <f t="shared" si="21"/>
        <v>470.45599999999996</v>
      </c>
      <c r="M490" s="106">
        <f t="shared" si="23"/>
        <v>5175.0159999999996</v>
      </c>
    </row>
    <row r="491" spans="1:13" s="101" customFormat="1" ht="20" customHeight="1" x14ac:dyDescent="0.2">
      <c r="A491" s="126">
        <v>489</v>
      </c>
      <c r="B491" s="105" t="s">
        <v>241</v>
      </c>
      <c r="C491" s="105" t="s">
        <v>2770</v>
      </c>
      <c r="D491" s="105" t="s">
        <v>2769</v>
      </c>
      <c r="E491" s="115">
        <v>45782</v>
      </c>
      <c r="F491" s="105" t="s">
        <v>5073</v>
      </c>
      <c r="G491" s="105" t="s">
        <v>2768</v>
      </c>
      <c r="H491" s="101" t="s">
        <v>2767</v>
      </c>
      <c r="I491" s="106">
        <v>5.21</v>
      </c>
      <c r="J491" s="101">
        <v>981</v>
      </c>
      <c r="K491" s="106">
        <f t="shared" si="22"/>
        <v>5111.01</v>
      </c>
      <c r="L491" s="106">
        <f t="shared" si="21"/>
        <v>511.10100000000006</v>
      </c>
      <c r="M491" s="106">
        <f t="shared" si="23"/>
        <v>5622.1109999999999</v>
      </c>
    </row>
    <row r="492" spans="1:13" s="101" customFormat="1" ht="20" customHeight="1" x14ac:dyDescent="0.2">
      <c r="A492" s="126">
        <v>490</v>
      </c>
      <c r="B492" s="105" t="s">
        <v>2766</v>
      </c>
      <c r="C492" s="105" t="s">
        <v>2038</v>
      </c>
      <c r="D492" s="105" t="s">
        <v>2765</v>
      </c>
      <c r="E492" s="115">
        <v>45783</v>
      </c>
      <c r="F492" s="105" t="s">
        <v>2764</v>
      </c>
      <c r="G492" s="105" t="s">
        <v>2763</v>
      </c>
      <c r="H492" s="101" t="s">
        <v>2762</v>
      </c>
      <c r="I492" s="106">
        <v>6.43</v>
      </c>
      <c r="J492" s="101">
        <v>539</v>
      </c>
      <c r="K492" s="106">
        <f t="shared" si="22"/>
        <v>3465.77</v>
      </c>
      <c r="L492" s="106">
        <f t="shared" si="21"/>
        <v>346.577</v>
      </c>
      <c r="M492" s="106">
        <f t="shared" si="23"/>
        <v>3812.3469999999998</v>
      </c>
    </row>
    <row r="493" spans="1:13" s="101" customFormat="1" ht="20" customHeight="1" x14ac:dyDescent="0.2">
      <c r="A493" s="126">
        <v>491</v>
      </c>
      <c r="B493" s="105" t="s">
        <v>2761</v>
      </c>
      <c r="C493" s="105" t="s">
        <v>2760</v>
      </c>
      <c r="D493" s="105" t="s">
        <v>2759</v>
      </c>
      <c r="E493" s="115">
        <v>45784</v>
      </c>
      <c r="F493" s="105" t="s">
        <v>5074</v>
      </c>
      <c r="G493" s="105" t="s">
        <v>2758</v>
      </c>
      <c r="H493" s="101" t="s">
        <v>1323</v>
      </c>
      <c r="I493" s="106">
        <v>5.64</v>
      </c>
      <c r="J493" s="101">
        <v>189</v>
      </c>
      <c r="K493" s="106">
        <f t="shared" si="22"/>
        <v>1065.96</v>
      </c>
      <c r="L493" s="106">
        <f t="shared" si="21"/>
        <v>106.596</v>
      </c>
      <c r="M493" s="106">
        <f t="shared" si="23"/>
        <v>1172.556</v>
      </c>
    </row>
    <row r="494" spans="1:13" s="101" customFormat="1" ht="20" customHeight="1" x14ac:dyDescent="0.2">
      <c r="A494" s="126">
        <v>492</v>
      </c>
      <c r="B494" s="105" t="s">
        <v>2757</v>
      </c>
      <c r="C494" s="105" t="s">
        <v>497</v>
      </c>
      <c r="D494" s="105" t="s">
        <v>2756</v>
      </c>
      <c r="E494" s="115">
        <v>45785</v>
      </c>
      <c r="F494" s="105" t="s">
        <v>2755</v>
      </c>
      <c r="G494" s="105" t="s">
        <v>2754</v>
      </c>
      <c r="H494" s="101" t="s">
        <v>2753</v>
      </c>
      <c r="I494" s="106">
        <v>9.5299999999999994</v>
      </c>
      <c r="J494" s="101">
        <v>400</v>
      </c>
      <c r="K494" s="106">
        <f t="shared" si="22"/>
        <v>3811.9999999999995</v>
      </c>
      <c r="L494" s="106">
        <f t="shared" si="21"/>
        <v>381.2</v>
      </c>
      <c r="M494" s="106">
        <f t="shared" si="23"/>
        <v>4193.2</v>
      </c>
    </row>
    <row r="495" spans="1:13" s="101" customFormat="1" ht="20" customHeight="1" x14ac:dyDescent="0.2">
      <c r="A495" s="126">
        <v>493</v>
      </c>
      <c r="B495" s="105" t="s">
        <v>1683</v>
      </c>
      <c r="C495" s="105" t="s">
        <v>2752</v>
      </c>
      <c r="D495" s="105" t="s">
        <v>2751</v>
      </c>
      <c r="E495" s="115">
        <v>45786</v>
      </c>
      <c r="F495" s="105" t="s">
        <v>5075</v>
      </c>
      <c r="G495" s="105" t="s">
        <v>2750</v>
      </c>
      <c r="H495" s="101" t="s">
        <v>2749</v>
      </c>
      <c r="I495" s="106">
        <v>9.61</v>
      </c>
      <c r="J495" s="101">
        <v>474</v>
      </c>
      <c r="K495" s="106">
        <f t="shared" si="22"/>
        <v>4555.1399999999994</v>
      </c>
      <c r="L495" s="106">
        <f t="shared" si="21"/>
        <v>455.51399999999995</v>
      </c>
      <c r="M495" s="106">
        <f t="shared" si="23"/>
        <v>5010.6539999999995</v>
      </c>
    </row>
    <row r="496" spans="1:13" s="101" customFormat="1" ht="20" customHeight="1" x14ac:dyDescent="0.2">
      <c r="A496" s="126">
        <v>494</v>
      </c>
      <c r="B496" s="105" t="s">
        <v>2748</v>
      </c>
      <c r="C496" s="105" t="s">
        <v>991</v>
      </c>
      <c r="D496" s="105" t="s">
        <v>2747</v>
      </c>
      <c r="E496" s="115">
        <v>45789</v>
      </c>
      <c r="F496" s="105" t="s">
        <v>5076</v>
      </c>
      <c r="G496" s="105" t="s">
        <v>2746</v>
      </c>
      <c r="H496" s="101" t="s">
        <v>2745</v>
      </c>
      <c r="I496" s="106">
        <v>6.94</v>
      </c>
      <c r="J496" s="101">
        <v>194</v>
      </c>
      <c r="K496" s="106">
        <f t="shared" si="22"/>
        <v>1346.3600000000001</v>
      </c>
      <c r="L496" s="106">
        <f t="shared" si="21"/>
        <v>134.63600000000002</v>
      </c>
      <c r="M496" s="106">
        <f t="shared" si="23"/>
        <v>1480.9960000000001</v>
      </c>
    </row>
    <row r="497" spans="1:13" s="101" customFormat="1" ht="20" customHeight="1" x14ac:dyDescent="0.2">
      <c r="A497" s="126">
        <v>495</v>
      </c>
      <c r="B497" s="105" t="s">
        <v>2744</v>
      </c>
      <c r="C497" s="105" t="s">
        <v>2048</v>
      </c>
      <c r="D497" s="105" t="s">
        <v>2743</v>
      </c>
      <c r="E497" s="115">
        <v>45790</v>
      </c>
      <c r="F497" s="105" t="s">
        <v>2742</v>
      </c>
      <c r="G497" s="105" t="s">
        <v>2741</v>
      </c>
      <c r="H497" s="101" t="s">
        <v>408</v>
      </c>
      <c r="I497" s="106">
        <v>8.52</v>
      </c>
      <c r="J497" s="101">
        <v>615</v>
      </c>
      <c r="K497" s="106">
        <f t="shared" si="22"/>
        <v>5239.8</v>
      </c>
      <c r="L497" s="106">
        <f t="shared" si="21"/>
        <v>523.98</v>
      </c>
      <c r="M497" s="106">
        <f t="shared" si="23"/>
        <v>5763.7800000000007</v>
      </c>
    </row>
    <row r="498" spans="1:13" s="101" customFormat="1" ht="20" customHeight="1" x14ac:dyDescent="0.2">
      <c r="A498" s="126">
        <v>496</v>
      </c>
      <c r="B498" s="105" t="s">
        <v>2740</v>
      </c>
      <c r="C498" s="105" t="s">
        <v>2739</v>
      </c>
      <c r="D498" s="105" t="s">
        <v>2738</v>
      </c>
      <c r="E498" s="115">
        <v>45791</v>
      </c>
      <c r="F498" s="105" t="s">
        <v>5077</v>
      </c>
      <c r="G498" s="105" t="s">
        <v>2737</v>
      </c>
      <c r="H498" s="101" t="s">
        <v>2736</v>
      </c>
      <c r="I498" s="106">
        <v>5.93</v>
      </c>
      <c r="J498" s="101">
        <v>349</v>
      </c>
      <c r="K498" s="106">
        <f t="shared" si="22"/>
        <v>2069.5699999999997</v>
      </c>
      <c r="L498" s="106">
        <f t="shared" si="21"/>
        <v>206.95699999999999</v>
      </c>
      <c r="M498" s="106">
        <f t="shared" si="23"/>
        <v>2276.5269999999996</v>
      </c>
    </row>
    <row r="499" spans="1:13" s="101" customFormat="1" ht="20" customHeight="1" x14ac:dyDescent="0.2">
      <c r="A499" s="126">
        <v>497</v>
      </c>
      <c r="B499" s="105" t="s">
        <v>2735</v>
      </c>
      <c r="C499" s="105" t="s">
        <v>1393</v>
      </c>
      <c r="D499" s="105" t="s">
        <v>2734</v>
      </c>
      <c r="E499" s="115">
        <v>45792</v>
      </c>
      <c r="F499" s="105" t="s">
        <v>5078</v>
      </c>
      <c r="G499" s="105" t="s">
        <v>2733</v>
      </c>
      <c r="H499" s="101" t="s">
        <v>2732</v>
      </c>
      <c r="I499" s="106">
        <v>8.91</v>
      </c>
      <c r="J499" s="101">
        <v>114</v>
      </c>
      <c r="K499" s="106">
        <f t="shared" si="22"/>
        <v>1015.74</v>
      </c>
      <c r="L499" s="106">
        <f t="shared" si="21"/>
        <v>101.57400000000001</v>
      </c>
      <c r="M499" s="106">
        <f t="shared" si="23"/>
        <v>1117.3140000000001</v>
      </c>
    </row>
    <row r="500" spans="1:13" s="101" customFormat="1" ht="20" customHeight="1" x14ac:dyDescent="0.2">
      <c r="A500" s="126">
        <v>498</v>
      </c>
      <c r="B500" s="105" t="s">
        <v>498</v>
      </c>
      <c r="C500" s="105" t="s">
        <v>2731</v>
      </c>
      <c r="D500" s="105" t="s">
        <v>2730</v>
      </c>
      <c r="E500" s="115">
        <v>45793</v>
      </c>
      <c r="F500" s="105" t="s">
        <v>5079</v>
      </c>
      <c r="G500" s="105" t="s">
        <v>2729</v>
      </c>
      <c r="H500" s="101" t="s">
        <v>2728</v>
      </c>
      <c r="I500" s="106">
        <v>7</v>
      </c>
      <c r="J500" s="101">
        <v>78</v>
      </c>
      <c r="K500" s="106">
        <f t="shared" si="22"/>
        <v>546</v>
      </c>
      <c r="L500" s="106">
        <f t="shared" si="21"/>
        <v>54.6</v>
      </c>
      <c r="M500" s="106">
        <f t="shared" si="23"/>
        <v>600.6</v>
      </c>
    </row>
    <row r="501" spans="1:13" s="101" customFormat="1" ht="20" customHeight="1" x14ac:dyDescent="0.2">
      <c r="A501" s="126">
        <v>499</v>
      </c>
      <c r="B501" s="105" t="s">
        <v>2727</v>
      </c>
      <c r="C501" s="105" t="s">
        <v>2726</v>
      </c>
      <c r="D501" s="105" t="s">
        <v>2725</v>
      </c>
      <c r="E501" s="115">
        <v>45796</v>
      </c>
      <c r="F501" s="105" t="s">
        <v>2724</v>
      </c>
      <c r="G501" s="105" t="s">
        <v>2723</v>
      </c>
      <c r="H501" s="101" t="s">
        <v>2722</v>
      </c>
      <c r="I501" s="106">
        <v>5.56</v>
      </c>
      <c r="J501" s="101">
        <v>450</v>
      </c>
      <c r="K501" s="106">
        <f t="shared" si="22"/>
        <v>2502</v>
      </c>
      <c r="L501" s="106">
        <f t="shared" si="21"/>
        <v>250.20000000000002</v>
      </c>
      <c r="M501" s="106">
        <f t="shared" si="23"/>
        <v>2752.2</v>
      </c>
    </row>
    <row r="502" spans="1:13" s="101" customFormat="1" ht="20" customHeight="1" x14ac:dyDescent="0.2">
      <c r="A502" s="126">
        <v>500</v>
      </c>
      <c r="B502" s="105" t="s">
        <v>1217</v>
      </c>
      <c r="C502" s="105" t="s">
        <v>2721</v>
      </c>
      <c r="D502" s="105" t="s">
        <v>2720</v>
      </c>
      <c r="E502" s="115">
        <v>45797</v>
      </c>
      <c r="F502" s="105" t="s">
        <v>5080</v>
      </c>
      <c r="G502" s="105" t="s">
        <v>2719</v>
      </c>
      <c r="H502" s="101" t="s">
        <v>2718</v>
      </c>
      <c r="I502" s="106">
        <v>5.42</v>
      </c>
      <c r="J502" s="101">
        <v>388</v>
      </c>
      <c r="K502" s="106">
        <f t="shared" si="22"/>
        <v>2102.96</v>
      </c>
      <c r="L502" s="106">
        <f t="shared" si="21"/>
        <v>210.29600000000002</v>
      </c>
      <c r="M502" s="106">
        <f t="shared" si="23"/>
        <v>2313.2559999999999</v>
      </c>
    </row>
    <row r="503" spans="1:13" s="101" customFormat="1" ht="20" customHeight="1" x14ac:dyDescent="0.2">
      <c r="A503" s="126">
        <v>501</v>
      </c>
      <c r="B503" s="105" t="s">
        <v>959</v>
      </c>
      <c r="C503" s="105" t="s">
        <v>1082</v>
      </c>
      <c r="D503" s="105" t="s">
        <v>2717</v>
      </c>
      <c r="E503" s="115">
        <v>45798</v>
      </c>
      <c r="F503" s="105" t="s">
        <v>4989</v>
      </c>
      <c r="G503" s="105" t="s">
        <v>2716</v>
      </c>
      <c r="H503" s="101" t="s">
        <v>2715</v>
      </c>
      <c r="I503" s="106">
        <v>9.4700000000000006</v>
      </c>
      <c r="J503" s="101">
        <v>748</v>
      </c>
      <c r="K503" s="106">
        <f t="shared" si="22"/>
        <v>7083.56</v>
      </c>
      <c r="L503" s="106">
        <f t="shared" si="21"/>
        <v>708.35600000000011</v>
      </c>
      <c r="M503" s="106">
        <f t="shared" si="23"/>
        <v>7791.9160000000002</v>
      </c>
    </row>
    <row r="504" spans="1:13" s="101" customFormat="1" ht="20" customHeight="1" x14ac:dyDescent="0.2">
      <c r="A504" s="126">
        <v>502</v>
      </c>
      <c r="B504" s="105" t="s">
        <v>45</v>
      </c>
      <c r="C504" s="105" t="s">
        <v>377</v>
      </c>
      <c r="D504" s="105" t="s">
        <v>2714</v>
      </c>
      <c r="E504" s="115">
        <v>45799</v>
      </c>
      <c r="F504" s="105" t="s">
        <v>2713</v>
      </c>
      <c r="G504" s="105" t="s">
        <v>2712</v>
      </c>
      <c r="H504" s="101" t="s">
        <v>2711</v>
      </c>
      <c r="I504" s="106">
        <v>7.01</v>
      </c>
      <c r="J504" s="101">
        <v>338</v>
      </c>
      <c r="K504" s="106">
        <f t="shared" si="22"/>
        <v>2369.38</v>
      </c>
      <c r="L504" s="106">
        <f t="shared" si="21"/>
        <v>236.93800000000002</v>
      </c>
      <c r="M504" s="106">
        <f t="shared" si="23"/>
        <v>2606.3180000000002</v>
      </c>
    </row>
    <row r="505" spans="1:13" s="101" customFormat="1" ht="20" customHeight="1" x14ac:dyDescent="0.2">
      <c r="A505" s="126">
        <v>503</v>
      </c>
      <c r="B505" s="105" t="s">
        <v>1577</v>
      </c>
      <c r="C505" s="105" t="s">
        <v>548</v>
      </c>
      <c r="D505" s="105" t="s">
        <v>2710</v>
      </c>
      <c r="E505" s="115">
        <v>45800</v>
      </c>
      <c r="F505" s="105" t="s">
        <v>2709</v>
      </c>
      <c r="G505" s="105" t="s">
        <v>2708</v>
      </c>
      <c r="H505" s="101" t="s">
        <v>2707</v>
      </c>
      <c r="I505" s="106">
        <v>6.76</v>
      </c>
      <c r="J505" s="101">
        <v>242</v>
      </c>
      <c r="K505" s="106">
        <f t="shared" si="22"/>
        <v>1635.9199999999998</v>
      </c>
      <c r="L505" s="106">
        <f t="shared" si="21"/>
        <v>163.59199999999998</v>
      </c>
      <c r="M505" s="106">
        <f t="shared" si="23"/>
        <v>1799.5119999999997</v>
      </c>
    </row>
    <row r="506" spans="1:13" s="101" customFormat="1" ht="20" customHeight="1" x14ac:dyDescent="0.2">
      <c r="A506" s="126">
        <v>504</v>
      </c>
      <c r="B506" s="105" t="s">
        <v>1705</v>
      </c>
      <c r="C506" s="105" t="s">
        <v>692</v>
      </c>
      <c r="D506" s="105" t="s">
        <v>2706</v>
      </c>
      <c r="E506" s="115">
        <v>45803</v>
      </c>
      <c r="F506" s="105" t="s">
        <v>2705</v>
      </c>
      <c r="G506" s="105" t="s">
        <v>2704</v>
      </c>
      <c r="H506" s="101" t="s">
        <v>2703</v>
      </c>
      <c r="I506" s="106">
        <v>5.68</v>
      </c>
      <c r="J506" s="101">
        <v>815</v>
      </c>
      <c r="K506" s="106">
        <f t="shared" si="22"/>
        <v>4629.2</v>
      </c>
      <c r="L506" s="106">
        <f t="shared" si="21"/>
        <v>462.92</v>
      </c>
      <c r="M506" s="106">
        <f t="shared" si="23"/>
        <v>5092.12</v>
      </c>
    </row>
    <row r="507" spans="1:13" s="101" customFormat="1" ht="20" customHeight="1" x14ac:dyDescent="0.2">
      <c r="A507" s="126">
        <v>505</v>
      </c>
      <c r="B507" s="105" t="s">
        <v>2702</v>
      </c>
      <c r="C507" s="105" t="s">
        <v>570</v>
      </c>
      <c r="D507" s="105" t="s">
        <v>2701</v>
      </c>
      <c r="E507" s="115">
        <v>45804</v>
      </c>
      <c r="F507" s="105" t="s">
        <v>2700</v>
      </c>
      <c r="G507" s="105" t="s">
        <v>2699</v>
      </c>
      <c r="H507" s="101" t="s">
        <v>2698</v>
      </c>
      <c r="I507" s="106">
        <v>7.03</v>
      </c>
      <c r="J507" s="101">
        <v>137</v>
      </c>
      <c r="K507" s="106">
        <f t="shared" si="22"/>
        <v>963.11</v>
      </c>
      <c r="L507" s="106">
        <f t="shared" si="21"/>
        <v>96.311000000000007</v>
      </c>
      <c r="M507" s="106">
        <f t="shared" si="23"/>
        <v>1059.421</v>
      </c>
    </row>
    <row r="508" spans="1:13" s="101" customFormat="1" ht="20" customHeight="1" x14ac:dyDescent="0.2">
      <c r="A508" s="126">
        <v>506</v>
      </c>
      <c r="B508" s="105" t="s">
        <v>2697</v>
      </c>
      <c r="C508" s="105" t="s">
        <v>200</v>
      </c>
      <c r="D508" s="105" t="s">
        <v>2696</v>
      </c>
      <c r="E508" s="115">
        <v>45805</v>
      </c>
      <c r="F508" s="105" t="s">
        <v>2495</v>
      </c>
      <c r="G508" s="105" t="s">
        <v>2695</v>
      </c>
      <c r="H508" s="101" t="s">
        <v>2694</v>
      </c>
      <c r="I508" s="106">
        <v>5.77</v>
      </c>
      <c r="J508" s="101">
        <v>988</v>
      </c>
      <c r="K508" s="106">
        <f t="shared" si="22"/>
        <v>5700.7599999999993</v>
      </c>
      <c r="L508" s="106">
        <f t="shared" si="21"/>
        <v>570.07599999999991</v>
      </c>
      <c r="M508" s="106">
        <f t="shared" si="23"/>
        <v>6270.8359999999993</v>
      </c>
    </row>
    <row r="509" spans="1:13" s="101" customFormat="1" ht="20" customHeight="1" x14ac:dyDescent="0.2">
      <c r="A509" s="126">
        <v>507</v>
      </c>
      <c r="B509" s="105" t="s">
        <v>1184</v>
      </c>
      <c r="C509" s="105" t="s">
        <v>2693</v>
      </c>
      <c r="D509" s="105" t="s">
        <v>2692</v>
      </c>
      <c r="E509" s="115">
        <v>45806</v>
      </c>
      <c r="F509" s="105" t="s">
        <v>2691</v>
      </c>
      <c r="G509" s="105" t="s">
        <v>2690</v>
      </c>
      <c r="H509" s="101" t="s">
        <v>2689</v>
      </c>
      <c r="I509" s="106">
        <v>5.69</v>
      </c>
      <c r="J509" s="101">
        <v>952</v>
      </c>
      <c r="K509" s="106">
        <f t="shared" si="22"/>
        <v>5416.88</v>
      </c>
      <c r="L509" s="106">
        <f t="shared" si="21"/>
        <v>541.68799999999999</v>
      </c>
      <c r="M509" s="106">
        <f t="shared" si="23"/>
        <v>5958.5680000000002</v>
      </c>
    </row>
    <row r="510" spans="1:13" s="101" customFormat="1" ht="20" customHeight="1" x14ac:dyDescent="0.2">
      <c r="A510" s="126">
        <v>508</v>
      </c>
      <c r="B510" s="105" t="s">
        <v>2688</v>
      </c>
      <c r="C510" s="105" t="s">
        <v>2687</v>
      </c>
      <c r="D510" s="105" t="s">
        <v>2686</v>
      </c>
      <c r="E510" s="115">
        <v>45807</v>
      </c>
      <c r="F510" s="105" t="s">
        <v>2685</v>
      </c>
      <c r="G510" s="105" t="s">
        <v>2684</v>
      </c>
      <c r="H510" s="101" t="s">
        <v>2683</v>
      </c>
      <c r="I510" s="106">
        <v>7.73</v>
      </c>
      <c r="J510" s="101">
        <v>718</v>
      </c>
      <c r="K510" s="106">
        <f t="shared" si="22"/>
        <v>5550.14</v>
      </c>
      <c r="L510" s="106">
        <f t="shared" si="21"/>
        <v>555.01400000000001</v>
      </c>
      <c r="M510" s="106">
        <f t="shared" si="23"/>
        <v>6105.1540000000005</v>
      </c>
    </row>
    <row r="511" spans="1:13" s="101" customFormat="1" ht="20" customHeight="1" x14ac:dyDescent="0.2">
      <c r="A511" s="126">
        <v>509</v>
      </c>
      <c r="B511" s="105" t="s">
        <v>2682</v>
      </c>
      <c r="C511" s="105" t="s">
        <v>2681</v>
      </c>
      <c r="D511" s="105" t="s">
        <v>2680</v>
      </c>
      <c r="E511" s="115">
        <v>45810</v>
      </c>
      <c r="F511" s="105" t="s">
        <v>2679</v>
      </c>
      <c r="G511" s="105" t="s">
        <v>2678</v>
      </c>
      <c r="H511" s="101" t="s">
        <v>2677</v>
      </c>
      <c r="I511" s="106">
        <v>5.04</v>
      </c>
      <c r="J511" s="101">
        <v>792</v>
      </c>
      <c r="K511" s="106">
        <f t="shared" si="22"/>
        <v>3991.68</v>
      </c>
      <c r="L511" s="106">
        <f t="shared" si="21"/>
        <v>399.16800000000001</v>
      </c>
      <c r="M511" s="106">
        <f t="shared" si="23"/>
        <v>4390.848</v>
      </c>
    </row>
    <row r="512" spans="1:13" s="101" customFormat="1" ht="20" customHeight="1" x14ac:dyDescent="0.2">
      <c r="A512" s="126">
        <v>510</v>
      </c>
      <c r="B512" s="105" t="s">
        <v>2676</v>
      </c>
      <c r="C512" s="105" t="s">
        <v>2675</v>
      </c>
      <c r="D512" s="105" t="s">
        <v>2674</v>
      </c>
      <c r="E512" s="115">
        <v>45811</v>
      </c>
      <c r="F512" s="105" t="s">
        <v>5081</v>
      </c>
      <c r="G512" s="105" t="s">
        <v>2673</v>
      </c>
      <c r="H512" s="101" t="s">
        <v>2672</v>
      </c>
      <c r="I512" s="106">
        <v>7.14</v>
      </c>
      <c r="J512" s="101">
        <v>210</v>
      </c>
      <c r="K512" s="106">
        <f t="shared" si="22"/>
        <v>1499.3999999999999</v>
      </c>
      <c r="L512" s="106">
        <f t="shared" si="21"/>
        <v>149.94</v>
      </c>
      <c r="M512" s="106">
        <f t="shared" si="23"/>
        <v>1649.34</v>
      </c>
    </row>
    <row r="513" spans="1:13" s="101" customFormat="1" ht="20" customHeight="1" x14ac:dyDescent="0.2">
      <c r="A513" s="126">
        <v>511</v>
      </c>
      <c r="B513" s="105" t="s">
        <v>2617</v>
      </c>
      <c r="C513" s="105" t="s">
        <v>2671</v>
      </c>
      <c r="D513" s="105" t="s">
        <v>2670</v>
      </c>
      <c r="E513" s="115">
        <v>45812</v>
      </c>
      <c r="F513" s="105" t="s">
        <v>2669</v>
      </c>
      <c r="G513" s="105" t="s">
        <v>2668</v>
      </c>
      <c r="H513" s="101" t="s">
        <v>2667</v>
      </c>
      <c r="I513" s="106">
        <v>6.24</v>
      </c>
      <c r="J513" s="101">
        <v>187</v>
      </c>
      <c r="K513" s="106">
        <f t="shared" si="22"/>
        <v>1166.8800000000001</v>
      </c>
      <c r="L513" s="106">
        <f t="shared" si="21"/>
        <v>116.68800000000002</v>
      </c>
      <c r="M513" s="106">
        <f t="shared" si="23"/>
        <v>1283.5680000000002</v>
      </c>
    </row>
    <row r="514" spans="1:13" s="101" customFormat="1" ht="20" customHeight="1" x14ac:dyDescent="0.2">
      <c r="A514" s="126">
        <v>512</v>
      </c>
      <c r="B514" s="105" t="s">
        <v>2666</v>
      </c>
      <c r="C514" s="105" t="s">
        <v>2665</v>
      </c>
      <c r="D514" s="105" t="s">
        <v>2664</v>
      </c>
      <c r="E514" s="115">
        <v>45813</v>
      </c>
      <c r="F514" s="105" t="s">
        <v>2663</v>
      </c>
      <c r="G514" s="105" t="s">
        <v>2662</v>
      </c>
      <c r="H514" s="101" t="s">
        <v>2661</v>
      </c>
      <c r="I514" s="106">
        <v>7.43</v>
      </c>
      <c r="J514" s="101">
        <v>893</v>
      </c>
      <c r="K514" s="106">
        <f t="shared" si="22"/>
        <v>6634.99</v>
      </c>
      <c r="L514" s="106">
        <f t="shared" si="21"/>
        <v>663.49900000000002</v>
      </c>
      <c r="M514" s="106">
        <f t="shared" si="23"/>
        <v>7298.4889999999996</v>
      </c>
    </row>
    <row r="515" spans="1:13" s="101" customFormat="1" ht="20" customHeight="1" x14ac:dyDescent="0.2">
      <c r="A515" s="126">
        <v>513</v>
      </c>
      <c r="B515" s="105" t="s">
        <v>31</v>
      </c>
      <c r="C515" s="105" t="s">
        <v>2660</v>
      </c>
      <c r="D515" s="105" t="s">
        <v>2659</v>
      </c>
      <c r="E515" s="115">
        <v>45814</v>
      </c>
      <c r="F515" s="105" t="s">
        <v>2658</v>
      </c>
      <c r="G515" s="105" t="s">
        <v>2657</v>
      </c>
      <c r="H515" s="101" t="s">
        <v>2656</v>
      </c>
      <c r="I515" s="106">
        <v>9.4600000000000009</v>
      </c>
      <c r="J515" s="101">
        <v>227</v>
      </c>
      <c r="K515" s="106">
        <f t="shared" si="22"/>
        <v>2147.42</v>
      </c>
      <c r="L515" s="106">
        <f t="shared" ref="L515:L578" si="24">K515*Tax_Rate</f>
        <v>214.74200000000002</v>
      </c>
      <c r="M515" s="106">
        <f t="shared" si="23"/>
        <v>2362.1620000000003</v>
      </c>
    </row>
    <row r="516" spans="1:13" s="101" customFormat="1" ht="20" customHeight="1" x14ac:dyDescent="0.2">
      <c r="A516" s="126">
        <v>514</v>
      </c>
      <c r="B516" s="105" t="s">
        <v>2655</v>
      </c>
      <c r="C516" s="105" t="s">
        <v>592</v>
      </c>
      <c r="D516" s="105" t="s">
        <v>2654</v>
      </c>
      <c r="E516" s="115">
        <v>45817</v>
      </c>
      <c r="F516" s="105" t="s">
        <v>2653</v>
      </c>
      <c r="G516" s="105" t="s">
        <v>2652</v>
      </c>
      <c r="H516" s="101" t="s">
        <v>2651</v>
      </c>
      <c r="I516" s="106">
        <v>9.08</v>
      </c>
      <c r="J516" s="101">
        <v>201</v>
      </c>
      <c r="K516" s="106">
        <f t="shared" ref="K516:K579" si="25">SUM(I516*J516)</f>
        <v>1825.08</v>
      </c>
      <c r="L516" s="106">
        <f t="shared" si="24"/>
        <v>182.50800000000001</v>
      </c>
      <c r="M516" s="106">
        <f t="shared" ref="M516:M579" si="26">SUM(K516+L516)</f>
        <v>2007.588</v>
      </c>
    </row>
    <row r="517" spans="1:13" s="101" customFormat="1" ht="20" customHeight="1" x14ac:dyDescent="0.2">
      <c r="A517" s="126">
        <v>515</v>
      </c>
      <c r="B517" s="105" t="s">
        <v>2650</v>
      </c>
      <c r="C517" s="105" t="s">
        <v>697</v>
      </c>
      <c r="D517" s="105" t="s">
        <v>2649</v>
      </c>
      <c r="E517" s="115">
        <v>45818</v>
      </c>
      <c r="F517" s="105" t="s">
        <v>2648</v>
      </c>
      <c r="G517" s="105" t="s">
        <v>2647</v>
      </c>
      <c r="H517" s="101" t="s">
        <v>2646</v>
      </c>
      <c r="I517" s="106">
        <v>9.25</v>
      </c>
      <c r="J517" s="101">
        <v>309</v>
      </c>
      <c r="K517" s="106">
        <f t="shared" si="25"/>
        <v>2858.25</v>
      </c>
      <c r="L517" s="106">
        <f t="shared" si="24"/>
        <v>285.82499999999999</v>
      </c>
      <c r="M517" s="106">
        <f t="shared" si="26"/>
        <v>3144.0749999999998</v>
      </c>
    </row>
    <row r="518" spans="1:13" s="101" customFormat="1" ht="20" customHeight="1" x14ac:dyDescent="0.2">
      <c r="A518" s="126">
        <v>516</v>
      </c>
      <c r="B518" s="105" t="s">
        <v>2645</v>
      </c>
      <c r="C518" s="105" t="s">
        <v>2644</v>
      </c>
      <c r="D518" s="105" t="s">
        <v>2643</v>
      </c>
      <c r="E518" s="115">
        <v>45819</v>
      </c>
      <c r="F518" s="105" t="s">
        <v>2642</v>
      </c>
      <c r="G518" s="105" t="s">
        <v>2641</v>
      </c>
      <c r="H518" s="101" t="s">
        <v>2640</v>
      </c>
      <c r="I518" s="106">
        <v>8.5399999999999991</v>
      </c>
      <c r="J518" s="101">
        <v>767</v>
      </c>
      <c r="K518" s="106">
        <f t="shared" si="25"/>
        <v>6550.1799999999994</v>
      </c>
      <c r="L518" s="106">
        <f t="shared" si="24"/>
        <v>655.01800000000003</v>
      </c>
      <c r="M518" s="106">
        <f t="shared" si="26"/>
        <v>7205.1979999999994</v>
      </c>
    </row>
    <row r="519" spans="1:13" s="101" customFormat="1" ht="20" customHeight="1" x14ac:dyDescent="0.2">
      <c r="A519" s="126">
        <v>517</v>
      </c>
      <c r="B519" s="105" t="s">
        <v>1229</v>
      </c>
      <c r="C519" s="105" t="s">
        <v>2639</v>
      </c>
      <c r="D519" s="105" t="s">
        <v>2638</v>
      </c>
      <c r="E519" s="115">
        <v>45820</v>
      </c>
      <c r="F519" s="105" t="s">
        <v>2637</v>
      </c>
      <c r="G519" s="105" t="s">
        <v>2636</v>
      </c>
      <c r="H519" s="101" t="s">
        <v>2635</v>
      </c>
      <c r="I519" s="106">
        <v>9.08</v>
      </c>
      <c r="J519" s="101">
        <v>649</v>
      </c>
      <c r="K519" s="106">
        <f t="shared" si="25"/>
        <v>5892.92</v>
      </c>
      <c r="L519" s="106">
        <f t="shared" si="24"/>
        <v>589.29200000000003</v>
      </c>
      <c r="M519" s="106">
        <f t="shared" si="26"/>
        <v>6482.2120000000004</v>
      </c>
    </row>
    <row r="520" spans="1:13" s="101" customFormat="1" ht="20" customHeight="1" x14ac:dyDescent="0.2">
      <c r="A520" s="126">
        <v>518</v>
      </c>
      <c r="B520" s="105" t="s">
        <v>2634</v>
      </c>
      <c r="C520" s="105" t="s">
        <v>1300</v>
      </c>
      <c r="D520" s="105" t="s">
        <v>2633</v>
      </c>
      <c r="E520" s="115">
        <v>45821</v>
      </c>
      <c r="F520" s="105" t="s">
        <v>2632</v>
      </c>
      <c r="G520" s="105" t="s">
        <v>2631</v>
      </c>
      <c r="H520" s="101" t="s">
        <v>2630</v>
      </c>
      <c r="I520" s="106">
        <v>5.59</v>
      </c>
      <c r="J520" s="101">
        <v>825</v>
      </c>
      <c r="K520" s="106">
        <f t="shared" si="25"/>
        <v>4611.75</v>
      </c>
      <c r="L520" s="106">
        <f t="shared" si="24"/>
        <v>461.17500000000001</v>
      </c>
      <c r="M520" s="106">
        <f t="shared" si="26"/>
        <v>5072.9250000000002</v>
      </c>
    </row>
    <row r="521" spans="1:13" s="101" customFormat="1" ht="20" customHeight="1" x14ac:dyDescent="0.2">
      <c r="A521" s="126">
        <v>519</v>
      </c>
      <c r="B521" s="105" t="s">
        <v>240</v>
      </c>
      <c r="C521" s="105" t="s">
        <v>2629</v>
      </c>
      <c r="D521" s="105" t="s">
        <v>2628</v>
      </c>
      <c r="E521" s="115">
        <v>45824</v>
      </c>
      <c r="F521" s="105" t="s">
        <v>2627</v>
      </c>
      <c r="G521" s="105" t="s">
        <v>2626</v>
      </c>
      <c r="H521" s="101" t="s">
        <v>2625</v>
      </c>
      <c r="I521" s="106">
        <v>8.11</v>
      </c>
      <c r="J521" s="101">
        <v>806</v>
      </c>
      <c r="K521" s="106">
        <f t="shared" si="25"/>
        <v>6536.66</v>
      </c>
      <c r="L521" s="106">
        <f t="shared" si="24"/>
        <v>653.66600000000005</v>
      </c>
      <c r="M521" s="106">
        <f t="shared" si="26"/>
        <v>7190.326</v>
      </c>
    </row>
    <row r="522" spans="1:13" s="101" customFormat="1" ht="20" customHeight="1" x14ac:dyDescent="0.2">
      <c r="A522" s="126">
        <v>520</v>
      </c>
      <c r="B522" s="105" t="s">
        <v>419</v>
      </c>
      <c r="C522" s="105" t="s">
        <v>2624</v>
      </c>
      <c r="D522" s="105" t="s">
        <v>2623</v>
      </c>
      <c r="E522" s="115">
        <v>45825</v>
      </c>
      <c r="F522" s="105" t="s">
        <v>1166</v>
      </c>
      <c r="G522" s="105" t="s">
        <v>2622</v>
      </c>
      <c r="H522" s="101" t="s">
        <v>2621</v>
      </c>
      <c r="I522" s="106">
        <v>6.66</v>
      </c>
      <c r="J522" s="101">
        <v>398</v>
      </c>
      <c r="K522" s="106">
        <f t="shared" si="25"/>
        <v>2650.68</v>
      </c>
      <c r="L522" s="106">
        <f t="shared" si="24"/>
        <v>265.06799999999998</v>
      </c>
      <c r="M522" s="106">
        <f t="shared" si="26"/>
        <v>2915.7479999999996</v>
      </c>
    </row>
    <row r="523" spans="1:13" s="101" customFormat="1" ht="20" customHeight="1" x14ac:dyDescent="0.2">
      <c r="A523" s="126">
        <v>521</v>
      </c>
      <c r="B523" s="105" t="s">
        <v>2620</v>
      </c>
      <c r="C523" s="105" t="s">
        <v>1193</v>
      </c>
      <c r="D523" s="105" t="s">
        <v>2619</v>
      </c>
      <c r="E523" s="115">
        <v>45826</v>
      </c>
      <c r="F523" s="105" t="s">
        <v>5082</v>
      </c>
      <c r="G523" s="105" t="s">
        <v>2618</v>
      </c>
      <c r="H523" s="101" t="s">
        <v>2456</v>
      </c>
      <c r="I523" s="106">
        <v>6.72</v>
      </c>
      <c r="J523" s="101">
        <v>772</v>
      </c>
      <c r="K523" s="106">
        <f t="shared" si="25"/>
        <v>5187.84</v>
      </c>
      <c r="L523" s="106">
        <f t="shared" si="24"/>
        <v>518.78399999999999</v>
      </c>
      <c r="M523" s="106">
        <f t="shared" si="26"/>
        <v>5706.6239999999998</v>
      </c>
    </row>
    <row r="524" spans="1:13" s="101" customFormat="1" ht="20" customHeight="1" x14ac:dyDescent="0.2">
      <c r="A524" s="126">
        <v>522</v>
      </c>
      <c r="B524" s="105" t="s">
        <v>2617</v>
      </c>
      <c r="C524" s="105" t="s">
        <v>1199</v>
      </c>
      <c r="D524" s="105" t="s">
        <v>2616</v>
      </c>
      <c r="E524" s="115">
        <v>45827</v>
      </c>
      <c r="F524" s="105" t="s">
        <v>2615</v>
      </c>
      <c r="G524" s="105" t="s">
        <v>2614</v>
      </c>
      <c r="H524" s="101" t="s">
        <v>2613</v>
      </c>
      <c r="I524" s="106">
        <v>6.04</v>
      </c>
      <c r="J524" s="101">
        <v>546</v>
      </c>
      <c r="K524" s="106">
        <f t="shared" si="25"/>
        <v>3297.84</v>
      </c>
      <c r="L524" s="106">
        <f t="shared" si="24"/>
        <v>329.78400000000005</v>
      </c>
      <c r="M524" s="106">
        <f t="shared" si="26"/>
        <v>3627.6240000000003</v>
      </c>
    </row>
    <row r="525" spans="1:13" s="101" customFormat="1" ht="20" customHeight="1" x14ac:dyDescent="0.2">
      <c r="A525" s="126">
        <v>523</v>
      </c>
      <c r="B525" s="105" t="s">
        <v>2612</v>
      </c>
      <c r="C525" s="105" t="s">
        <v>2611</v>
      </c>
      <c r="D525" s="105" t="s">
        <v>2610</v>
      </c>
      <c r="E525" s="115">
        <v>45828</v>
      </c>
      <c r="F525" s="105" t="s">
        <v>2609</v>
      </c>
      <c r="G525" s="105" t="s">
        <v>2608</v>
      </c>
      <c r="H525" s="101" t="s">
        <v>2607</v>
      </c>
      <c r="I525" s="106">
        <v>7.87</v>
      </c>
      <c r="J525" s="101">
        <v>396</v>
      </c>
      <c r="K525" s="106">
        <f t="shared" si="25"/>
        <v>3116.52</v>
      </c>
      <c r="L525" s="106">
        <f t="shared" si="24"/>
        <v>311.65200000000004</v>
      </c>
      <c r="M525" s="106">
        <f t="shared" si="26"/>
        <v>3428.172</v>
      </c>
    </row>
    <row r="526" spans="1:13" s="101" customFormat="1" ht="20" customHeight="1" x14ac:dyDescent="0.2">
      <c r="A526" s="126">
        <v>524</v>
      </c>
      <c r="B526" s="105" t="s">
        <v>2606</v>
      </c>
      <c r="C526" s="105" t="s">
        <v>1759</v>
      </c>
      <c r="D526" s="105" t="s">
        <v>2605</v>
      </c>
      <c r="E526" s="115">
        <v>45831</v>
      </c>
      <c r="F526" s="105" t="s">
        <v>5083</v>
      </c>
      <c r="G526" s="105" t="s">
        <v>2604</v>
      </c>
      <c r="H526" s="101" t="s">
        <v>403</v>
      </c>
      <c r="I526" s="106">
        <v>5.23</v>
      </c>
      <c r="J526" s="101">
        <v>329</v>
      </c>
      <c r="K526" s="106">
        <f t="shared" si="25"/>
        <v>1720.67</v>
      </c>
      <c r="L526" s="106">
        <f t="shared" si="24"/>
        <v>172.06700000000001</v>
      </c>
      <c r="M526" s="106">
        <f t="shared" si="26"/>
        <v>1892.7370000000001</v>
      </c>
    </row>
    <row r="527" spans="1:13" s="101" customFormat="1" ht="20" customHeight="1" x14ac:dyDescent="0.2">
      <c r="A527" s="126">
        <v>525</v>
      </c>
      <c r="B527" s="105" t="s">
        <v>2603</v>
      </c>
      <c r="C527" s="105" t="s">
        <v>2171</v>
      </c>
      <c r="D527" s="105" t="s">
        <v>2602</v>
      </c>
      <c r="E527" s="115">
        <v>45832</v>
      </c>
      <c r="F527" s="105" t="s">
        <v>5084</v>
      </c>
      <c r="G527" s="105" t="s">
        <v>2601</v>
      </c>
      <c r="H527" s="101" t="s">
        <v>2600</v>
      </c>
      <c r="I527" s="106">
        <v>9.43</v>
      </c>
      <c r="J527" s="101">
        <v>272</v>
      </c>
      <c r="K527" s="106">
        <f t="shared" si="25"/>
        <v>2564.96</v>
      </c>
      <c r="L527" s="106">
        <f t="shared" si="24"/>
        <v>256.49600000000004</v>
      </c>
      <c r="M527" s="106">
        <f t="shared" si="26"/>
        <v>2821.4560000000001</v>
      </c>
    </row>
    <row r="528" spans="1:13" s="101" customFormat="1" ht="20" customHeight="1" x14ac:dyDescent="0.2">
      <c r="A528" s="126">
        <v>526</v>
      </c>
      <c r="B528" s="105" t="s">
        <v>2247</v>
      </c>
      <c r="C528" s="105" t="s">
        <v>2599</v>
      </c>
      <c r="D528" s="105" t="s">
        <v>2598</v>
      </c>
      <c r="E528" s="115">
        <v>45833</v>
      </c>
      <c r="F528" s="105" t="s">
        <v>2597</v>
      </c>
      <c r="G528" s="105" t="s">
        <v>2596</v>
      </c>
      <c r="H528" s="101" t="s">
        <v>236</v>
      </c>
      <c r="I528" s="106">
        <v>7.36</v>
      </c>
      <c r="J528" s="101">
        <v>689</v>
      </c>
      <c r="K528" s="106">
        <f t="shared" si="25"/>
        <v>5071.04</v>
      </c>
      <c r="L528" s="106">
        <f t="shared" si="24"/>
        <v>507.10400000000004</v>
      </c>
      <c r="M528" s="106">
        <f t="shared" si="26"/>
        <v>5578.1440000000002</v>
      </c>
    </row>
    <row r="529" spans="1:13" s="101" customFormat="1" ht="20" customHeight="1" x14ac:dyDescent="0.2">
      <c r="A529" s="126">
        <v>527</v>
      </c>
      <c r="B529" s="105" t="s">
        <v>308</v>
      </c>
      <c r="C529" s="105" t="s">
        <v>1431</v>
      </c>
      <c r="D529" s="105" t="s">
        <v>2595</v>
      </c>
      <c r="E529" s="115">
        <v>45834</v>
      </c>
      <c r="F529" s="105" t="s">
        <v>5085</v>
      </c>
      <c r="G529" s="105" t="s">
        <v>2594</v>
      </c>
      <c r="H529" s="101" t="s">
        <v>2593</v>
      </c>
      <c r="I529" s="106">
        <v>8.76</v>
      </c>
      <c r="J529" s="101">
        <v>426</v>
      </c>
      <c r="K529" s="106">
        <f t="shared" si="25"/>
        <v>3731.7599999999998</v>
      </c>
      <c r="L529" s="106">
        <f t="shared" si="24"/>
        <v>373.17599999999999</v>
      </c>
      <c r="M529" s="106">
        <f t="shared" si="26"/>
        <v>4104.9359999999997</v>
      </c>
    </row>
    <row r="530" spans="1:13" s="101" customFormat="1" ht="20" customHeight="1" x14ac:dyDescent="0.2">
      <c r="A530" s="126">
        <v>528</v>
      </c>
      <c r="B530" s="105" t="s">
        <v>2592</v>
      </c>
      <c r="C530" s="105" t="s">
        <v>2241</v>
      </c>
      <c r="D530" s="105" t="s">
        <v>2591</v>
      </c>
      <c r="E530" s="115">
        <v>45835</v>
      </c>
      <c r="F530" s="105" t="s">
        <v>2590</v>
      </c>
      <c r="G530" s="105" t="s">
        <v>2589</v>
      </c>
      <c r="H530" s="101" t="s">
        <v>373</v>
      </c>
      <c r="I530" s="106">
        <v>8.5399999999999991</v>
      </c>
      <c r="J530" s="101">
        <v>87</v>
      </c>
      <c r="K530" s="106">
        <f t="shared" si="25"/>
        <v>742.9799999999999</v>
      </c>
      <c r="L530" s="106">
        <f t="shared" si="24"/>
        <v>74.297999999999988</v>
      </c>
      <c r="M530" s="106">
        <f t="shared" si="26"/>
        <v>817.27799999999991</v>
      </c>
    </row>
    <row r="531" spans="1:13" s="101" customFormat="1" ht="20" customHeight="1" x14ac:dyDescent="0.2">
      <c r="A531" s="126">
        <v>529</v>
      </c>
      <c r="B531" s="105" t="s">
        <v>2247</v>
      </c>
      <c r="C531" s="105" t="s">
        <v>195</v>
      </c>
      <c r="D531" s="105" t="s">
        <v>2588</v>
      </c>
      <c r="E531" s="115">
        <v>45838</v>
      </c>
      <c r="F531" s="105" t="s">
        <v>2587</v>
      </c>
      <c r="G531" s="105" t="s">
        <v>2586</v>
      </c>
      <c r="H531" s="101" t="s">
        <v>2585</v>
      </c>
      <c r="I531" s="106">
        <v>8.75</v>
      </c>
      <c r="J531" s="101">
        <v>94</v>
      </c>
      <c r="K531" s="106">
        <f t="shared" si="25"/>
        <v>822.5</v>
      </c>
      <c r="L531" s="106">
        <f t="shared" si="24"/>
        <v>82.25</v>
      </c>
      <c r="M531" s="106">
        <f t="shared" si="26"/>
        <v>904.75</v>
      </c>
    </row>
    <row r="532" spans="1:13" s="101" customFormat="1" ht="20" customHeight="1" x14ac:dyDescent="0.2">
      <c r="A532" s="126">
        <v>530</v>
      </c>
      <c r="B532" s="105" t="s">
        <v>2584</v>
      </c>
      <c r="C532" s="105" t="s">
        <v>2517</v>
      </c>
      <c r="D532" s="105" t="s">
        <v>2583</v>
      </c>
      <c r="E532" s="115">
        <v>45839</v>
      </c>
      <c r="F532" s="105" t="s">
        <v>2582</v>
      </c>
      <c r="G532" s="105" t="s">
        <v>2581</v>
      </c>
      <c r="H532" s="101" t="s">
        <v>2580</v>
      </c>
      <c r="I532" s="106">
        <v>8.57</v>
      </c>
      <c r="J532" s="101">
        <v>284</v>
      </c>
      <c r="K532" s="106">
        <f t="shared" si="25"/>
        <v>2433.88</v>
      </c>
      <c r="L532" s="106">
        <f t="shared" si="24"/>
        <v>243.38800000000003</v>
      </c>
      <c r="M532" s="106">
        <f t="shared" si="26"/>
        <v>2677.268</v>
      </c>
    </row>
    <row r="533" spans="1:13" s="101" customFormat="1" ht="20" customHeight="1" x14ac:dyDescent="0.2">
      <c r="A533" s="126">
        <v>531</v>
      </c>
      <c r="B533" s="105" t="s">
        <v>34</v>
      </c>
      <c r="C533" s="105" t="s">
        <v>2579</v>
      </c>
      <c r="D533" s="105" t="s">
        <v>2578</v>
      </c>
      <c r="E533" s="115">
        <v>45840</v>
      </c>
      <c r="F533" s="105" t="s">
        <v>5086</v>
      </c>
      <c r="G533" s="105" t="s">
        <v>2577</v>
      </c>
      <c r="H533" s="101" t="s">
        <v>2576</v>
      </c>
      <c r="I533" s="106">
        <v>5.63</v>
      </c>
      <c r="J533" s="101">
        <v>669</v>
      </c>
      <c r="K533" s="106">
        <f t="shared" si="25"/>
        <v>3766.47</v>
      </c>
      <c r="L533" s="106">
        <f t="shared" si="24"/>
        <v>376.64699999999999</v>
      </c>
      <c r="M533" s="106">
        <f t="shared" si="26"/>
        <v>4143.1170000000002</v>
      </c>
    </row>
    <row r="534" spans="1:13" s="101" customFormat="1" ht="20" customHeight="1" x14ac:dyDescent="0.2">
      <c r="A534" s="126">
        <v>532</v>
      </c>
      <c r="B534" s="105" t="s">
        <v>504</v>
      </c>
      <c r="C534" s="105" t="s">
        <v>1753</v>
      </c>
      <c r="D534" s="105" t="s">
        <v>2575</v>
      </c>
      <c r="E534" s="115">
        <v>45841</v>
      </c>
      <c r="F534" s="105" t="s">
        <v>5087</v>
      </c>
      <c r="G534" s="105" t="s">
        <v>2574</v>
      </c>
      <c r="H534" s="101" t="s">
        <v>1526</v>
      </c>
      <c r="I534" s="106">
        <v>7.52</v>
      </c>
      <c r="J534" s="101">
        <v>715</v>
      </c>
      <c r="K534" s="106">
        <f t="shared" si="25"/>
        <v>5376.7999999999993</v>
      </c>
      <c r="L534" s="106">
        <f t="shared" si="24"/>
        <v>537.67999999999995</v>
      </c>
      <c r="M534" s="106">
        <f t="shared" si="26"/>
        <v>5914.48</v>
      </c>
    </row>
    <row r="535" spans="1:13" s="101" customFormat="1" ht="20" customHeight="1" x14ac:dyDescent="0.2">
      <c r="A535" s="126">
        <v>533</v>
      </c>
      <c r="B535" s="105" t="s">
        <v>2573</v>
      </c>
      <c r="C535" s="105" t="s">
        <v>2572</v>
      </c>
      <c r="D535" s="105" t="s">
        <v>2571</v>
      </c>
      <c r="E535" s="115">
        <v>45842</v>
      </c>
      <c r="F535" s="105" t="s">
        <v>2570</v>
      </c>
      <c r="G535" s="105" t="s">
        <v>2569</v>
      </c>
      <c r="H535" s="101" t="s">
        <v>2568</v>
      </c>
      <c r="I535" s="106">
        <v>6.06</v>
      </c>
      <c r="J535" s="101">
        <v>989</v>
      </c>
      <c r="K535" s="106">
        <f t="shared" si="25"/>
        <v>5993.3399999999992</v>
      </c>
      <c r="L535" s="106">
        <f t="shared" si="24"/>
        <v>599.33399999999995</v>
      </c>
      <c r="M535" s="106">
        <f t="shared" si="26"/>
        <v>6592.6739999999991</v>
      </c>
    </row>
    <row r="536" spans="1:13" s="101" customFormat="1" ht="20" customHeight="1" x14ac:dyDescent="0.2">
      <c r="A536" s="126">
        <v>534</v>
      </c>
      <c r="B536" s="105" t="s">
        <v>1274</v>
      </c>
      <c r="C536" s="105" t="s">
        <v>1300</v>
      </c>
      <c r="D536" s="105" t="s">
        <v>2567</v>
      </c>
      <c r="E536" s="115">
        <v>45845</v>
      </c>
      <c r="F536" s="105" t="s">
        <v>2566</v>
      </c>
      <c r="G536" s="105" t="s">
        <v>2565</v>
      </c>
      <c r="H536" s="101" t="s">
        <v>2564</v>
      </c>
      <c r="I536" s="106">
        <v>7.73</v>
      </c>
      <c r="J536" s="101">
        <v>370</v>
      </c>
      <c r="K536" s="106">
        <f t="shared" si="25"/>
        <v>2860.1000000000004</v>
      </c>
      <c r="L536" s="106">
        <f t="shared" si="24"/>
        <v>286.01000000000005</v>
      </c>
      <c r="M536" s="106">
        <f t="shared" si="26"/>
        <v>3146.1100000000006</v>
      </c>
    </row>
    <row r="537" spans="1:13" s="101" customFormat="1" ht="20" customHeight="1" x14ac:dyDescent="0.2">
      <c r="A537" s="126">
        <v>535</v>
      </c>
      <c r="B537" s="105" t="s">
        <v>730</v>
      </c>
      <c r="C537" s="105" t="s">
        <v>2563</v>
      </c>
      <c r="D537" s="105" t="s">
        <v>2562</v>
      </c>
      <c r="E537" s="115">
        <v>45846</v>
      </c>
      <c r="F537" s="105" t="s">
        <v>5088</v>
      </c>
      <c r="G537" s="105" t="s">
        <v>2561</v>
      </c>
      <c r="H537" s="101" t="s">
        <v>2560</v>
      </c>
      <c r="I537" s="106">
        <v>7.48</v>
      </c>
      <c r="J537" s="101">
        <v>35</v>
      </c>
      <c r="K537" s="106">
        <f t="shared" si="25"/>
        <v>261.8</v>
      </c>
      <c r="L537" s="106">
        <f t="shared" si="24"/>
        <v>26.180000000000003</v>
      </c>
      <c r="M537" s="106">
        <f t="shared" si="26"/>
        <v>287.98</v>
      </c>
    </row>
    <row r="538" spans="1:13" s="101" customFormat="1" ht="20" customHeight="1" x14ac:dyDescent="0.2">
      <c r="A538" s="126">
        <v>536</v>
      </c>
      <c r="B538" s="105" t="s">
        <v>2559</v>
      </c>
      <c r="C538" s="105" t="s">
        <v>337</v>
      </c>
      <c r="D538" s="105" t="s">
        <v>2558</v>
      </c>
      <c r="E538" s="115">
        <v>45847</v>
      </c>
      <c r="F538" s="105" t="s">
        <v>2557</v>
      </c>
      <c r="G538" s="105" t="s">
        <v>2556</v>
      </c>
      <c r="H538" s="101" t="s">
        <v>2555</v>
      </c>
      <c r="I538" s="106">
        <v>9.51</v>
      </c>
      <c r="J538" s="101">
        <v>211</v>
      </c>
      <c r="K538" s="106">
        <f t="shared" si="25"/>
        <v>2006.61</v>
      </c>
      <c r="L538" s="106">
        <f t="shared" si="24"/>
        <v>200.661</v>
      </c>
      <c r="M538" s="106">
        <f t="shared" si="26"/>
        <v>2207.2709999999997</v>
      </c>
    </row>
    <row r="539" spans="1:13" s="101" customFormat="1" ht="20" customHeight="1" x14ac:dyDescent="0.2">
      <c r="A539" s="126">
        <v>537</v>
      </c>
      <c r="B539" s="105" t="s">
        <v>2554</v>
      </c>
      <c r="C539" s="105" t="s">
        <v>1378</v>
      </c>
      <c r="D539" s="105" t="s">
        <v>2553</v>
      </c>
      <c r="E539" s="115">
        <v>45848</v>
      </c>
      <c r="F539" s="105" t="s">
        <v>2552</v>
      </c>
      <c r="G539" s="105" t="s">
        <v>2551</v>
      </c>
      <c r="H539" s="101" t="s">
        <v>2550</v>
      </c>
      <c r="I539" s="106">
        <v>7.66</v>
      </c>
      <c r="J539" s="101">
        <v>95</v>
      </c>
      <c r="K539" s="106">
        <f t="shared" si="25"/>
        <v>727.7</v>
      </c>
      <c r="L539" s="106">
        <f t="shared" si="24"/>
        <v>72.77000000000001</v>
      </c>
      <c r="M539" s="106">
        <f t="shared" si="26"/>
        <v>800.47</v>
      </c>
    </row>
    <row r="540" spans="1:13" s="101" customFormat="1" ht="20" customHeight="1" x14ac:dyDescent="0.2">
      <c r="A540" s="126">
        <v>538</v>
      </c>
      <c r="B540" s="105" t="s">
        <v>2549</v>
      </c>
      <c r="C540" s="105" t="s">
        <v>486</v>
      </c>
      <c r="D540" s="105" t="s">
        <v>2548</v>
      </c>
      <c r="E540" s="115">
        <v>45849</v>
      </c>
      <c r="F540" s="105" t="s">
        <v>2547</v>
      </c>
      <c r="G540" s="105" t="s">
        <v>2546</v>
      </c>
      <c r="H540" s="101" t="s">
        <v>2545</v>
      </c>
      <c r="I540" s="106">
        <v>6.62</v>
      </c>
      <c r="J540" s="101">
        <v>629</v>
      </c>
      <c r="K540" s="106">
        <f t="shared" si="25"/>
        <v>4163.9800000000005</v>
      </c>
      <c r="L540" s="106">
        <f t="shared" si="24"/>
        <v>416.39800000000008</v>
      </c>
      <c r="M540" s="106">
        <f t="shared" si="26"/>
        <v>4580.3780000000006</v>
      </c>
    </row>
    <row r="541" spans="1:13" s="101" customFormat="1" ht="20" customHeight="1" x14ac:dyDescent="0.2">
      <c r="A541" s="126">
        <v>539</v>
      </c>
      <c r="B541" s="105" t="s">
        <v>1259</v>
      </c>
      <c r="C541" s="105" t="s">
        <v>2544</v>
      </c>
      <c r="D541" s="105" t="s">
        <v>2543</v>
      </c>
      <c r="E541" s="115">
        <v>45852</v>
      </c>
      <c r="F541" s="105" t="s">
        <v>501</v>
      </c>
      <c r="G541" s="105" t="s">
        <v>2542</v>
      </c>
      <c r="H541" s="101" t="s">
        <v>2541</v>
      </c>
      <c r="I541" s="106">
        <v>9.23</v>
      </c>
      <c r="J541" s="101">
        <v>77</v>
      </c>
      <c r="K541" s="106">
        <f t="shared" si="25"/>
        <v>710.71</v>
      </c>
      <c r="L541" s="106">
        <f t="shared" si="24"/>
        <v>71.071000000000012</v>
      </c>
      <c r="M541" s="106">
        <f t="shared" si="26"/>
        <v>781.78100000000006</v>
      </c>
    </row>
    <row r="542" spans="1:13" s="101" customFormat="1" ht="20" customHeight="1" x14ac:dyDescent="0.2">
      <c r="A542" s="126">
        <v>540</v>
      </c>
      <c r="B542" s="105" t="s">
        <v>2540</v>
      </c>
      <c r="C542" s="105" t="s">
        <v>1534</v>
      </c>
      <c r="D542" s="105" t="s">
        <v>2539</v>
      </c>
      <c r="E542" s="115">
        <v>45853</v>
      </c>
      <c r="F542" s="105" t="s">
        <v>2538</v>
      </c>
      <c r="G542" s="105" t="s">
        <v>2537</v>
      </c>
      <c r="H542" s="101" t="s">
        <v>2536</v>
      </c>
      <c r="I542" s="106">
        <v>6.37</v>
      </c>
      <c r="J542" s="101">
        <v>175</v>
      </c>
      <c r="K542" s="106">
        <f t="shared" si="25"/>
        <v>1114.75</v>
      </c>
      <c r="L542" s="106">
        <f t="shared" si="24"/>
        <v>111.47500000000001</v>
      </c>
      <c r="M542" s="106">
        <f t="shared" si="26"/>
        <v>1226.2249999999999</v>
      </c>
    </row>
    <row r="543" spans="1:13" s="101" customFormat="1" ht="20" customHeight="1" x14ac:dyDescent="0.2">
      <c r="A543" s="126">
        <v>541</v>
      </c>
      <c r="B543" s="105" t="s">
        <v>2535</v>
      </c>
      <c r="C543" s="105" t="s">
        <v>1567</v>
      </c>
      <c r="D543" s="105" t="s">
        <v>2534</v>
      </c>
      <c r="E543" s="115">
        <v>45854</v>
      </c>
      <c r="F543" s="105" t="s">
        <v>5089</v>
      </c>
      <c r="G543" s="105" t="s">
        <v>2533</v>
      </c>
      <c r="H543" s="101" t="s">
        <v>2532</v>
      </c>
      <c r="I543" s="106">
        <v>7.51</v>
      </c>
      <c r="J543" s="101">
        <v>287</v>
      </c>
      <c r="K543" s="106">
        <f t="shared" si="25"/>
        <v>2155.37</v>
      </c>
      <c r="L543" s="106">
        <f t="shared" si="24"/>
        <v>215.53700000000001</v>
      </c>
      <c r="M543" s="106">
        <f t="shared" si="26"/>
        <v>2370.9069999999997</v>
      </c>
    </row>
    <row r="544" spans="1:13" s="101" customFormat="1" ht="20" customHeight="1" x14ac:dyDescent="0.2">
      <c r="A544" s="126">
        <v>542</v>
      </c>
      <c r="B544" s="105" t="s">
        <v>2195</v>
      </c>
      <c r="C544" s="105" t="s">
        <v>1753</v>
      </c>
      <c r="D544" s="105" t="s">
        <v>2531</v>
      </c>
      <c r="E544" s="115">
        <v>45855</v>
      </c>
      <c r="F544" s="105" t="s">
        <v>2530</v>
      </c>
      <c r="G544" s="105" t="s">
        <v>2529</v>
      </c>
      <c r="H544" s="101" t="s">
        <v>2528</v>
      </c>
      <c r="I544" s="106">
        <v>9.57</v>
      </c>
      <c r="J544" s="101">
        <v>109</v>
      </c>
      <c r="K544" s="106">
        <f t="shared" si="25"/>
        <v>1043.1300000000001</v>
      </c>
      <c r="L544" s="106">
        <f t="shared" si="24"/>
        <v>104.31300000000002</v>
      </c>
      <c r="M544" s="106">
        <f t="shared" si="26"/>
        <v>1147.4430000000002</v>
      </c>
    </row>
    <row r="545" spans="1:13" s="101" customFormat="1" ht="20" customHeight="1" x14ac:dyDescent="0.2">
      <c r="A545" s="126">
        <v>543</v>
      </c>
      <c r="B545" s="105" t="s">
        <v>2527</v>
      </c>
      <c r="C545" s="105" t="s">
        <v>2526</v>
      </c>
      <c r="D545" s="105" t="s">
        <v>2525</v>
      </c>
      <c r="E545" s="115">
        <v>45856</v>
      </c>
      <c r="F545" s="105" t="s">
        <v>5090</v>
      </c>
      <c r="G545" s="105" t="s">
        <v>2524</v>
      </c>
      <c r="H545" s="101" t="s">
        <v>2523</v>
      </c>
      <c r="I545" s="106">
        <v>5.18</v>
      </c>
      <c r="J545" s="101">
        <v>985</v>
      </c>
      <c r="K545" s="106">
        <f t="shared" si="25"/>
        <v>5102.2999999999993</v>
      </c>
      <c r="L545" s="106">
        <f t="shared" si="24"/>
        <v>510.22999999999996</v>
      </c>
      <c r="M545" s="106">
        <f t="shared" si="26"/>
        <v>5612.5299999999988</v>
      </c>
    </row>
    <row r="546" spans="1:13" s="101" customFormat="1" ht="20" customHeight="1" x14ac:dyDescent="0.2">
      <c r="A546" s="126">
        <v>544</v>
      </c>
      <c r="B546" s="105" t="s">
        <v>2270</v>
      </c>
      <c r="C546" s="105" t="s">
        <v>2522</v>
      </c>
      <c r="D546" s="105" t="s">
        <v>2521</v>
      </c>
      <c r="E546" s="115">
        <v>45859</v>
      </c>
      <c r="F546" s="105" t="s">
        <v>2520</v>
      </c>
      <c r="G546" s="105" t="s">
        <v>2519</v>
      </c>
      <c r="H546" s="101" t="s">
        <v>2518</v>
      </c>
      <c r="I546" s="106">
        <v>9.73</v>
      </c>
      <c r="J546" s="101">
        <v>552</v>
      </c>
      <c r="K546" s="106">
        <f t="shared" si="25"/>
        <v>5370.96</v>
      </c>
      <c r="L546" s="106">
        <f t="shared" si="24"/>
        <v>537.096</v>
      </c>
      <c r="M546" s="106">
        <f t="shared" si="26"/>
        <v>5908.0560000000005</v>
      </c>
    </row>
    <row r="547" spans="1:13" s="101" customFormat="1" ht="20" customHeight="1" x14ac:dyDescent="0.2">
      <c r="A547" s="126">
        <v>545</v>
      </c>
      <c r="B547" s="105" t="s">
        <v>2517</v>
      </c>
      <c r="C547" s="105" t="s">
        <v>2516</v>
      </c>
      <c r="D547" s="105" t="s">
        <v>2515</v>
      </c>
      <c r="E547" s="115">
        <v>45860</v>
      </c>
      <c r="F547" s="105" t="s">
        <v>2514</v>
      </c>
      <c r="G547" s="105" t="s">
        <v>2513</v>
      </c>
      <c r="H547" s="101" t="s">
        <v>2512</v>
      </c>
      <c r="I547" s="106">
        <v>6.39</v>
      </c>
      <c r="J547" s="101">
        <v>481</v>
      </c>
      <c r="K547" s="106">
        <f t="shared" si="25"/>
        <v>3073.5899999999997</v>
      </c>
      <c r="L547" s="106">
        <f t="shared" si="24"/>
        <v>307.35899999999998</v>
      </c>
      <c r="M547" s="106">
        <f t="shared" si="26"/>
        <v>3380.9489999999996</v>
      </c>
    </row>
    <row r="548" spans="1:13" s="101" customFormat="1" ht="20" customHeight="1" x14ac:dyDescent="0.2">
      <c r="A548" s="126">
        <v>546</v>
      </c>
      <c r="B548" s="105" t="s">
        <v>2511</v>
      </c>
      <c r="C548" s="105" t="s">
        <v>234</v>
      </c>
      <c r="D548" s="105" t="s">
        <v>2510</v>
      </c>
      <c r="E548" s="115">
        <v>45861</v>
      </c>
      <c r="F548" s="105" t="s">
        <v>2509</v>
      </c>
      <c r="G548" s="105" t="s">
        <v>2508</v>
      </c>
      <c r="H548" s="101" t="s">
        <v>2507</v>
      </c>
      <c r="I548" s="106">
        <v>7.19</v>
      </c>
      <c r="J548" s="101">
        <v>538</v>
      </c>
      <c r="K548" s="106">
        <f t="shared" si="25"/>
        <v>3868.2200000000003</v>
      </c>
      <c r="L548" s="106">
        <f t="shared" si="24"/>
        <v>386.82200000000006</v>
      </c>
      <c r="M548" s="106">
        <f t="shared" si="26"/>
        <v>4255.0420000000004</v>
      </c>
    </row>
    <row r="549" spans="1:13" s="101" customFormat="1" ht="20" customHeight="1" x14ac:dyDescent="0.2">
      <c r="A549" s="126">
        <v>547</v>
      </c>
      <c r="B549" s="105" t="s">
        <v>2506</v>
      </c>
      <c r="C549" s="105" t="s">
        <v>2505</v>
      </c>
      <c r="D549" s="105" t="s">
        <v>2504</v>
      </c>
      <c r="E549" s="115">
        <v>45862</v>
      </c>
      <c r="F549" s="105" t="s">
        <v>2503</v>
      </c>
      <c r="G549" s="105" t="s">
        <v>2502</v>
      </c>
      <c r="H549" s="101" t="s">
        <v>2501</v>
      </c>
      <c r="I549" s="106">
        <v>6.6</v>
      </c>
      <c r="J549" s="101">
        <v>324</v>
      </c>
      <c r="K549" s="106">
        <f t="shared" si="25"/>
        <v>2138.4</v>
      </c>
      <c r="L549" s="106">
        <f t="shared" si="24"/>
        <v>213.84000000000003</v>
      </c>
      <c r="M549" s="106">
        <f t="shared" si="26"/>
        <v>2352.2400000000002</v>
      </c>
    </row>
    <row r="550" spans="1:13" s="101" customFormat="1" ht="20" customHeight="1" x14ac:dyDescent="0.2">
      <c r="A550" s="126">
        <v>548</v>
      </c>
      <c r="B550" s="105" t="s">
        <v>1982</v>
      </c>
      <c r="C550" s="105" t="s">
        <v>697</v>
      </c>
      <c r="D550" s="105" t="s">
        <v>2500</v>
      </c>
      <c r="E550" s="115">
        <v>45863</v>
      </c>
      <c r="F550" s="105" t="s">
        <v>2499</v>
      </c>
      <c r="G550" s="105" t="s">
        <v>2498</v>
      </c>
      <c r="H550" s="101" t="s">
        <v>2497</v>
      </c>
      <c r="I550" s="106">
        <v>6.37</v>
      </c>
      <c r="J550" s="101">
        <v>677</v>
      </c>
      <c r="K550" s="106">
        <f t="shared" si="25"/>
        <v>4312.49</v>
      </c>
      <c r="L550" s="106">
        <f t="shared" si="24"/>
        <v>431.24900000000002</v>
      </c>
      <c r="M550" s="106">
        <f t="shared" si="26"/>
        <v>4743.7389999999996</v>
      </c>
    </row>
    <row r="551" spans="1:13" s="101" customFormat="1" ht="20" customHeight="1" x14ac:dyDescent="0.2">
      <c r="A551" s="126">
        <v>549</v>
      </c>
      <c r="B551" s="105" t="s">
        <v>2099</v>
      </c>
      <c r="C551" s="105" t="s">
        <v>1064</v>
      </c>
      <c r="D551" s="105" t="s">
        <v>2496</v>
      </c>
      <c r="E551" s="115">
        <v>45866</v>
      </c>
      <c r="F551" s="105" t="s">
        <v>2495</v>
      </c>
      <c r="G551" s="105" t="s">
        <v>2494</v>
      </c>
      <c r="H551" s="101" t="s">
        <v>2493</v>
      </c>
      <c r="I551" s="106">
        <v>9.17</v>
      </c>
      <c r="J551" s="101">
        <v>978</v>
      </c>
      <c r="K551" s="106">
        <f t="shared" si="25"/>
        <v>8968.26</v>
      </c>
      <c r="L551" s="106">
        <f t="shared" si="24"/>
        <v>896.82600000000002</v>
      </c>
      <c r="M551" s="106">
        <f t="shared" si="26"/>
        <v>9865.0859999999993</v>
      </c>
    </row>
    <row r="552" spans="1:13" s="101" customFormat="1" ht="20" customHeight="1" x14ac:dyDescent="0.2">
      <c r="A552" s="126">
        <v>550</v>
      </c>
      <c r="B552" s="105" t="s">
        <v>2492</v>
      </c>
      <c r="C552" s="105" t="s">
        <v>1127</v>
      </c>
      <c r="D552" s="105" t="s">
        <v>2491</v>
      </c>
      <c r="E552" s="115">
        <v>45867</v>
      </c>
      <c r="F552" s="105" t="s">
        <v>2490</v>
      </c>
      <c r="G552" s="105" t="s">
        <v>2489</v>
      </c>
      <c r="H552" s="101" t="s">
        <v>2488</v>
      </c>
      <c r="I552" s="106">
        <v>5.35</v>
      </c>
      <c r="J552" s="101">
        <v>560</v>
      </c>
      <c r="K552" s="106">
        <f t="shared" si="25"/>
        <v>2996</v>
      </c>
      <c r="L552" s="106">
        <f t="shared" si="24"/>
        <v>299.60000000000002</v>
      </c>
      <c r="M552" s="106">
        <f t="shared" si="26"/>
        <v>3295.6</v>
      </c>
    </row>
    <row r="553" spans="1:13" s="101" customFormat="1" ht="20" customHeight="1" x14ac:dyDescent="0.2">
      <c r="A553" s="126">
        <v>551</v>
      </c>
      <c r="B553" s="105" t="s">
        <v>76</v>
      </c>
      <c r="C553" s="105" t="s">
        <v>447</v>
      </c>
      <c r="D553" s="105" t="s">
        <v>2487</v>
      </c>
      <c r="E553" s="115">
        <v>45868</v>
      </c>
      <c r="F553" s="105" t="s">
        <v>2486</v>
      </c>
      <c r="G553" s="105" t="s">
        <v>2485</v>
      </c>
      <c r="H553" s="101" t="s">
        <v>2484</v>
      </c>
      <c r="I553" s="106">
        <v>8.1</v>
      </c>
      <c r="J553" s="101">
        <v>395</v>
      </c>
      <c r="K553" s="106">
        <f t="shared" si="25"/>
        <v>3199.5</v>
      </c>
      <c r="L553" s="106">
        <f t="shared" si="24"/>
        <v>319.95000000000005</v>
      </c>
      <c r="M553" s="106">
        <f t="shared" si="26"/>
        <v>3519.45</v>
      </c>
    </row>
    <row r="554" spans="1:13" s="101" customFormat="1" ht="20" customHeight="1" x14ac:dyDescent="0.2">
      <c r="A554" s="126">
        <v>552</v>
      </c>
      <c r="B554" s="105" t="s">
        <v>2483</v>
      </c>
      <c r="C554" s="105" t="s">
        <v>920</v>
      </c>
      <c r="D554" s="105" t="s">
        <v>2482</v>
      </c>
      <c r="E554" s="115">
        <v>45869</v>
      </c>
      <c r="F554" s="105" t="s">
        <v>2481</v>
      </c>
      <c r="G554" s="105" t="s">
        <v>2480</v>
      </c>
      <c r="H554" s="101" t="s">
        <v>2479</v>
      </c>
      <c r="I554" s="106">
        <v>5.84</v>
      </c>
      <c r="J554" s="101">
        <v>861</v>
      </c>
      <c r="K554" s="106">
        <f t="shared" si="25"/>
        <v>5028.24</v>
      </c>
      <c r="L554" s="106">
        <f t="shared" si="24"/>
        <v>502.82400000000001</v>
      </c>
      <c r="M554" s="106">
        <f t="shared" si="26"/>
        <v>5531.0639999999994</v>
      </c>
    </row>
    <row r="555" spans="1:13" s="101" customFormat="1" ht="20" customHeight="1" x14ac:dyDescent="0.2">
      <c r="A555" s="126">
        <v>553</v>
      </c>
      <c r="B555" s="105" t="s">
        <v>2049</v>
      </c>
      <c r="C555" s="105" t="s">
        <v>2478</v>
      </c>
      <c r="D555" s="105" t="s">
        <v>2477</v>
      </c>
      <c r="E555" s="115">
        <v>45870</v>
      </c>
      <c r="F555" s="105" t="s">
        <v>2476</v>
      </c>
      <c r="G555" s="105" t="s">
        <v>2475</v>
      </c>
      <c r="H555" s="101" t="s">
        <v>2474</v>
      </c>
      <c r="I555" s="106">
        <v>7.17</v>
      </c>
      <c r="J555" s="101">
        <v>410</v>
      </c>
      <c r="K555" s="106">
        <f t="shared" si="25"/>
        <v>2939.7</v>
      </c>
      <c r="L555" s="106">
        <f t="shared" si="24"/>
        <v>293.96999999999997</v>
      </c>
      <c r="M555" s="106">
        <f t="shared" si="26"/>
        <v>3233.6699999999996</v>
      </c>
    </row>
    <row r="556" spans="1:13" s="101" customFormat="1" ht="20" customHeight="1" x14ac:dyDescent="0.2">
      <c r="A556" s="126">
        <v>554</v>
      </c>
      <c r="B556" s="105" t="s">
        <v>964</v>
      </c>
      <c r="C556" s="105" t="s">
        <v>2473</v>
      </c>
      <c r="D556" s="105" t="s">
        <v>2472</v>
      </c>
      <c r="E556" s="115">
        <v>45873</v>
      </c>
      <c r="F556" s="105" t="s">
        <v>2471</v>
      </c>
      <c r="G556" s="105" t="s">
        <v>2470</v>
      </c>
      <c r="H556" s="101" t="s">
        <v>2469</v>
      </c>
      <c r="I556" s="106">
        <v>7.21</v>
      </c>
      <c r="J556" s="101">
        <v>336</v>
      </c>
      <c r="K556" s="106">
        <f t="shared" si="25"/>
        <v>2422.56</v>
      </c>
      <c r="L556" s="106">
        <f t="shared" si="24"/>
        <v>242.256</v>
      </c>
      <c r="M556" s="106">
        <f t="shared" si="26"/>
        <v>2664.8159999999998</v>
      </c>
    </row>
    <row r="557" spans="1:13" s="101" customFormat="1" ht="20" customHeight="1" x14ac:dyDescent="0.2">
      <c r="A557" s="126">
        <v>555</v>
      </c>
      <c r="B557" s="105" t="s">
        <v>2468</v>
      </c>
      <c r="C557" s="105" t="s">
        <v>389</v>
      </c>
      <c r="D557" s="105" t="s">
        <v>2467</v>
      </c>
      <c r="E557" s="115">
        <v>45874</v>
      </c>
      <c r="F557" s="105" t="s">
        <v>2466</v>
      </c>
      <c r="G557" s="105" t="s">
        <v>2465</v>
      </c>
      <c r="H557" s="101" t="s">
        <v>2464</v>
      </c>
      <c r="I557" s="106">
        <v>9.81</v>
      </c>
      <c r="J557" s="101">
        <v>576</v>
      </c>
      <c r="K557" s="106">
        <f t="shared" si="25"/>
        <v>5650.56</v>
      </c>
      <c r="L557" s="106">
        <f t="shared" si="24"/>
        <v>565.05600000000004</v>
      </c>
      <c r="M557" s="106">
        <f t="shared" si="26"/>
        <v>6215.616</v>
      </c>
    </row>
    <row r="558" spans="1:13" s="101" customFormat="1" ht="20" customHeight="1" x14ac:dyDescent="0.2">
      <c r="A558" s="126">
        <v>556</v>
      </c>
      <c r="B558" s="105" t="s">
        <v>1720</v>
      </c>
      <c r="C558" s="105" t="s">
        <v>2463</v>
      </c>
      <c r="D558" s="105" t="s">
        <v>2462</v>
      </c>
      <c r="E558" s="115">
        <v>45875</v>
      </c>
      <c r="F558" s="105" t="s">
        <v>5091</v>
      </c>
      <c r="G558" s="105" t="s">
        <v>2461</v>
      </c>
      <c r="H558" s="101" t="s">
        <v>2460</v>
      </c>
      <c r="I558" s="106">
        <v>7.84</v>
      </c>
      <c r="J558" s="101">
        <v>993</v>
      </c>
      <c r="K558" s="106">
        <f t="shared" si="25"/>
        <v>7785.12</v>
      </c>
      <c r="L558" s="106">
        <f t="shared" si="24"/>
        <v>778.51200000000006</v>
      </c>
      <c r="M558" s="106">
        <f t="shared" si="26"/>
        <v>8563.6319999999996</v>
      </c>
    </row>
    <row r="559" spans="1:13" s="101" customFormat="1" ht="20" customHeight="1" x14ac:dyDescent="0.2">
      <c r="A559" s="126">
        <v>557</v>
      </c>
      <c r="B559" s="105" t="s">
        <v>2459</v>
      </c>
      <c r="C559" s="105" t="s">
        <v>1008</v>
      </c>
      <c r="D559" s="105" t="s">
        <v>2458</v>
      </c>
      <c r="E559" s="115">
        <v>45876</v>
      </c>
      <c r="F559" s="105" t="s">
        <v>5092</v>
      </c>
      <c r="G559" s="105" t="s">
        <v>2457</v>
      </c>
      <c r="H559" s="101" t="s">
        <v>2456</v>
      </c>
      <c r="I559" s="106">
        <v>9.9</v>
      </c>
      <c r="J559" s="101">
        <v>976</v>
      </c>
      <c r="K559" s="106">
        <f t="shared" si="25"/>
        <v>9662.4</v>
      </c>
      <c r="L559" s="106">
        <f t="shared" si="24"/>
        <v>966.24</v>
      </c>
      <c r="M559" s="106">
        <f t="shared" si="26"/>
        <v>10628.64</v>
      </c>
    </row>
    <row r="560" spans="1:13" s="101" customFormat="1" ht="20" customHeight="1" x14ac:dyDescent="0.2">
      <c r="A560" s="126">
        <v>558</v>
      </c>
      <c r="B560" s="105" t="s">
        <v>2015</v>
      </c>
      <c r="C560" s="105" t="s">
        <v>503</v>
      </c>
      <c r="D560" s="105" t="s">
        <v>2455</v>
      </c>
      <c r="E560" s="115">
        <v>45877</v>
      </c>
      <c r="F560" s="105" t="s">
        <v>2454</v>
      </c>
      <c r="G560" s="105" t="s">
        <v>2453</v>
      </c>
      <c r="H560" s="101" t="s">
        <v>2452</v>
      </c>
      <c r="I560" s="106">
        <v>7.69</v>
      </c>
      <c r="J560" s="101">
        <v>566</v>
      </c>
      <c r="K560" s="106">
        <f t="shared" si="25"/>
        <v>4352.54</v>
      </c>
      <c r="L560" s="106">
        <f t="shared" si="24"/>
        <v>435.25400000000002</v>
      </c>
      <c r="M560" s="106">
        <f t="shared" si="26"/>
        <v>4787.7939999999999</v>
      </c>
    </row>
    <row r="561" spans="1:13" s="101" customFormat="1" ht="20" customHeight="1" x14ac:dyDescent="0.2">
      <c r="A561" s="126">
        <v>559</v>
      </c>
      <c r="B561" s="105" t="s">
        <v>349</v>
      </c>
      <c r="C561" s="105" t="s">
        <v>2451</v>
      </c>
      <c r="D561" s="105" t="s">
        <v>2450</v>
      </c>
      <c r="E561" s="115">
        <v>45880</v>
      </c>
      <c r="F561" s="105" t="s">
        <v>2449</v>
      </c>
      <c r="G561" s="105" t="s">
        <v>2448</v>
      </c>
      <c r="H561" s="101" t="s">
        <v>2447</v>
      </c>
      <c r="I561" s="106">
        <v>8.07</v>
      </c>
      <c r="J561" s="101">
        <v>631</v>
      </c>
      <c r="K561" s="106">
        <f t="shared" si="25"/>
        <v>5092.17</v>
      </c>
      <c r="L561" s="106">
        <f t="shared" si="24"/>
        <v>509.21700000000004</v>
      </c>
      <c r="M561" s="106">
        <f t="shared" si="26"/>
        <v>5601.3869999999997</v>
      </c>
    </row>
    <row r="562" spans="1:13" s="101" customFormat="1" ht="20" customHeight="1" x14ac:dyDescent="0.2">
      <c r="A562" s="126">
        <v>560</v>
      </c>
      <c r="B562" s="105" t="s">
        <v>1477</v>
      </c>
      <c r="C562" s="105" t="s">
        <v>1476</v>
      </c>
      <c r="D562" s="105" t="s">
        <v>2446</v>
      </c>
      <c r="E562" s="115">
        <v>45881</v>
      </c>
      <c r="F562" s="105" t="s">
        <v>5093</v>
      </c>
      <c r="G562" s="105" t="s">
        <v>2445</v>
      </c>
      <c r="H562" s="101" t="s">
        <v>2444</v>
      </c>
      <c r="I562" s="106">
        <v>9.6</v>
      </c>
      <c r="J562" s="101">
        <v>255</v>
      </c>
      <c r="K562" s="106">
        <f t="shared" si="25"/>
        <v>2448</v>
      </c>
      <c r="L562" s="106">
        <f t="shared" si="24"/>
        <v>244.8</v>
      </c>
      <c r="M562" s="106">
        <f t="shared" si="26"/>
        <v>2692.8</v>
      </c>
    </row>
    <row r="563" spans="1:13" s="101" customFormat="1" ht="20" customHeight="1" x14ac:dyDescent="0.2">
      <c r="A563" s="126">
        <v>561</v>
      </c>
      <c r="B563" s="105" t="s">
        <v>2443</v>
      </c>
      <c r="C563" s="105" t="s">
        <v>435</v>
      </c>
      <c r="D563" s="105" t="s">
        <v>2442</v>
      </c>
      <c r="E563" s="115">
        <v>45882</v>
      </c>
      <c r="F563" s="105" t="s">
        <v>2441</v>
      </c>
      <c r="G563" s="105" t="s">
        <v>2440</v>
      </c>
      <c r="H563" s="101" t="s">
        <v>854</v>
      </c>
      <c r="I563" s="106">
        <v>8.9600000000000009</v>
      </c>
      <c r="J563" s="101">
        <v>585</v>
      </c>
      <c r="K563" s="106">
        <f t="shared" si="25"/>
        <v>5241.6000000000004</v>
      </c>
      <c r="L563" s="106">
        <f t="shared" si="24"/>
        <v>524.16000000000008</v>
      </c>
      <c r="M563" s="106">
        <f t="shared" si="26"/>
        <v>5765.76</v>
      </c>
    </row>
    <row r="564" spans="1:13" s="101" customFormat="1" ht="20" customHeight="1" x14ac:dyDescent="0.2">
      <c r="A564" s="126">
        <v>562</v>
      </c>
      <c r="B564" s="105" t="s">
        <v>2439</v>
      </c>
      <c r="C564" s="105" t="s">
        <v>1305</v>
      </c>
      <c r="D564" s="105" t="s">
        <v>2438</v>
      </c>
      <c r="E564" s="115">
        <v>45883</v>
      </c>
      <c r="F564" s="105" t="s">
        <v>5094</v>
      </c>
      <c r="G564" s="105" t="s">
        <v>2437</v>
      </c>
      <c r="H564" s="101" t="s">
        <v>2436</v>
      </c>
      <c r="I564" s="106">
        <v>5.55</v>
      </c>
      <c r="J564" s="101">
        <v>138</v>
      </c>
      <c r="K564" s="106">
        <f t="shared" si="25"/>
        <v>765.9</v>
      </c>
      <c r="L564" s="106">
        <f t="shared" si="24"/>
        <v>76.59</v>
      </c>
      <c r="M564" s="106">
        <f t="shared" si="26"/>
        <v>842.49</v>
      </c>
    </row>
    <row r="565" spans="1:13" s="101" customFormat="1" ht="20" customHeight="1" x14ac:dyDescent="0.2">
      <c r="A565" s="126">
        <v>563</v>
      </c>
      <c r="B565" s="105" t="s">
        <v>61</v>
      </c>
      <c r="C565" s="105" t="s">
        <v>2435</v>
      </c>
      <c r="D565" s="105" t="s">
        <v>2434</v>
      </c>
      <c r="E565" s="115">
        <v>45884</v>
      </c>
      <c r="F565" s="105" t="s">
        <v>5095</v>
      </c>
      <c r="G565" s="105" t="s">
        <v>2433</v>
      </c>
      <c r="H565" s="101" t="s">
        <v>2432</v>
      </c>
      <c r="I565" s="106">
        <v>9.1300000000000008</v>
      </c>
      <c r="J565" s="101">
        <v>231</v>
      </c>
      <c r="K565" s="106">
        <f t="shared" si="25"/>
        <v>2109.0300000000002</v>
      </c>
      <c r="L565" s="106">
        <f t="shared" si="24"/>
        <v>210.90300000000002</v>
      </c>
      <c r="M565" s="106">
        <f t="shared" si="26"/>
        <v>2319.933</v>
      </c>
    </row>
    <row r="566" spans="1:13" s="101" customFormat="1" ht="20" customHeight="1" x14ac:dyDescent="0.2">
      <c r="A566" s="126">
        <v>564</v>
      </c>
      <c r="B566" s="105" t="s">
        <v>2431</v>
      </c>
      <c r="C566" s="105" t="s">
        <v>650</v>
      </c>
      <c r="D566" s="105" t="s">
        <v>2430</v>
      </c>
      <c r="E566" s="115">
        <v>45887</v>
      </c>
      <c r="F566" s="105" t="s">
        <v>5096</v>
      </c>
      <c r="G566" s="105" t="s">
        <v>2429</v>
      </c>
      <c r="H566" s="101" t="s">
        <v>2428</v>
      </c>
      <c r="I566" s="106">
        <v>5.48</v>
      </c>
      <c r="J566" s="101">
        <v>27</v>
      </c>
      <c r="K566" s="106">
        <f t="shared" si="25"/>
        <v>147.96</v>
      </c>
      <c r="L566" s="106">
        <f t="shared" si="24"/>
        <v>14.796000000000001</v>
      </c>
      <c r="M566" s="106">
        <f t="shared" si="26"/>
        <v>162.756</v>
      </c>
    </row>
    <row r="567" spans="1:13" s="101" customFormat="1" ht="20" customHeight="1" x14ac:dyDescent="0.2">
      <c r="A567" s="126">
        <v>565</v>
      </c>
      <c r="B567" s="105" t="s">
        <v>2427</v>
      </c>
      <c r="C567" s="105" t="s">
        <v>1546</v>
      </c>
      <c r="D567" s="105" t="s">
        <v>2426</v>
      </c>
      <c r="E567" s="115">
        <v>45888</v>
      </c>
      <c r="F567" s="105" t="s">
        <v>2425</v>
      </c>
      <c r="G567" s="105" t="s">
        <v>2424</v>
      </c>
      <c r="H567" s="101" t="s">
        <v>2423</v>
      </c>
      <c r="I567" s="106">
        <v>8.2799999999999994</v>
      </c>
      <c r="J567" s="101">
        <v>650</v>
      </c>
      <c r="K567" s="106">
        <f t="shared" si="25"/>
        <v>5382</v>
      </c>
      <c r="L567" s="106">
        <f t="shared" si="24"/>
        <v>538.20000000000005</v>
      </c>
      <c r="M567" s="106">
        <f t="shared" si="26"/>
        <v>5920.2</v>
      </c>
    </row>
    <row r="568" spans="1:13" s="101" customFormat="1" ht="20" customHeight="1" x14ac:dyDescent="0.2">
      <c r="A568" s="126">
        <v>566</v>
      </c>
      <c r="B568" s="105" t="s">
        <v>1184</v>
      </c>
      <c r="C568" s="105" t="s">
        <v>1273</v>
      </c>
      <c r="D568" s="105" t="s">
        <v>2422</v>
      </c>
      <c r="E568" s="115">
        <v>45889</v>
      </c>
      <c r="F568" s="105" t="s">
        <v>5097</v>
      </c>
      <c r="G568" s="105" t="s">
        <v>2421</v>
      </c>
      <c r="H568" s="101" t="s">
        <v>2420</v>
      </c>
      <c r="I568" s="106">
        <v>8.0299999999999994</v>
      </c>
      <c r="J568" s="101">
        <v>342</v>
      </c>
      <c r="K568" s="106">
        <f t="shared" si="25"/>
        <v>2746.2599999999998</v>
      </c>
      <c r="L568" s="106">
        <f t="shared" si="24"/>
        <v>274.62599999999998</v>
      </c>
      <c r="M568" s="106">
        <f t="shared" si="26"/>
        <v>3020.8859999999995</v>
      </c>
    </row>
    <row r="569" spans="1:13" s="101" customFormat="1" ht="20" customHeight="1" x14ac:dyDescent="0.2">
      <c r="A569" s="126">
        <v>567</v>
      </c>
      <c r="B569" s="105" t="s">
        <v>2419</v>
      </c>
      <c r="C569" s="105" t="s">
        <v>1912</v>
      </c>
      <c r="D569" s="105" t="s">
        <v>2418</v>
      </c>
      <c r="E569" s="115">
        <v>45890</v>
      </c>
      <c r="F569" s="105" t="s">
        <v>2417</v>
      </c>
      <c r="G569" s="105" t="s">
        <v>2416</v>
      </c>
      <c r="H569" s="101" t="s">
        <v>2415</v>
      </c>
      <c r="I569" s="106">
        <v>8.92</v>
      </c>
      <c r="J569" s="101">
        <v>769</v>
      </c>
      <c r="K569" s="106">
        <f t="shared" si="25"/>
        <v>6859.48</v>
      </c>
      <c r="L569" s="106">
        <f t="shared" si="24"/>
        <v>685.94799999999998</v>
      </c>
      <c r="M569" s="106">
        <f t="shared" si="26"/>
        <v>7545.4279999999999</v>
      </c>
    </row>
    <row r="570" spans="1:13" s="101" customFormat="1" ht="20" customHeight="1" x14ac:dyDescent="0.2">
      <c r="A570" s="126">
        <v>568</v>
      </c>
      <c r="B570" s="105" t="s">
        <v>2414</v>
      </c>
      <c r="C570" s="105" t="s">
        <v>1346</v>
      </c>
      <c r="D570" s="105" t="s">
        <v>2413</v>
      </c>
      <c r="E570" s="115">
        <v>45891</v>
      </c>
      <c r="F570" s="105" t="s">
        <v>2412</v>
      </c>
      <c r="G570" s="105" t="s">
        <v>2411</v>
      </c>
      <c r="H570" s="101" t="s">
        <v>2410</v>
      </c>
      <c r="I570" s="106">
        <v>8.15</v>
      </c>
      <c r="J570" s="101">
        <v>361</v>
      </c>
      <c r="K570" s="106">
        <f t="shared" si="25"/>
        <v>2942.15</v>
      </c>
      <c r="L570" s="106">
        <f t="shared" si="24"/>
        <v>294.21500000000003</v>
      </c>
      <c r="M570" s="106">
        <f t="shared" si="26"/>
        <v>3236.3650000000002</v>
      </c>
    </row>
    <row r="571" spans="1:13" s="101" customFormat="1" ht="20" customHeight="1" x14ac:dyDescent="0.2">
      <c r="A571" s="126">
        <v>569</v>
      </c>
      <c r="B571" s="105" t="s">
        <v>2409</v>
      </c>
      <c r="C571" s="105" t="s">
        <v>2408</v>
      </c>
      <c r="D571" s="105" t="s">
        <v>2407</v>
      </c>
      <c r="E571" s="115">
        <v>45894</v>
      </c>
      <c r="F571" s="105" t="s">
        <v>2406</v>
      </c>
      <c r="G571" s="105" t="s">
        <v>2405</v>
      </c>
      <c r="H571" s="101" t="s">
        <v>672</v>
      </c>
      <c r="I571" s="106">
        <v>6.12</v>
      </c>
      <c r="J571" s="101">
        <v>975</v>
      </c>
      <c r="K571" s="106">
        <f t="shared" si="25"/>
        <v>5967</v>
      </c>
      <c r="L571" s="106">
        <f t="shared" si="24"/>
        <v>596.70000000000005</v>
      </c>
      <c r="M571" s="106">
        <f t="shared" si="26"/>
        <v>6563.7</v>
      </c>
    </row>
    <row r="572" spans="1:13" s="101" customFormat="1" ht="20" customHeight="1" x14ac:dyDescent="0.2">
      <c r="A572" s="126">
        <v>570</v>
      </c>
      <c r="B572" s="105" t="s">
        <v>2404</v>
      </c>
      <c r="C572" s="105" t="s">
        <v>542</v>
      </c>
      <c r="D572" s="105" t="s">
        <v>2403</v>
      </c>
      <c r="E572" s="115">
        <v>45895</v>
      </c>
      <c r="F572" s="105" t="s">
        <v>2402</v>
      </c>
      <c r="G572" s="105" t="s">
        <v>2401</v>
      </c>
      <c r="H572" s="101" t="s">
        <v>2400</v>
      </c>
      <c r="I572" s="106">
        <v>5.74</v>
      </c>
      <c r="J572" s="101">
        <v>177</v>
      </c>
      <c r="K572" s="106">
        <f t="shared" si="25"/>
        <v>1015.98</v>
      </c>
      <c r="L572" s="106">
        <f t="shared" si="24"/>
        <v>101.59800000000001</v>
      </c>
      <c r="M572" s="106">
        <f t="shared" si="26"/>
        <v>1117.578</v>
      </c>
    </row>
    <row r="573" spans="1:13" s="101" customFormat="1" ht="20" customHeight="1" x14ac:dyDescent="0.2">
      <c r="A573" s="126">
        <v>571</v>
      </c>
      <c r="B573" s="105" t="s">
        <v>593</v>
      </c>
      <c r="C573" s="105" t="s">
        <v>1970</v>
      </c>
      <c r="D573" s="105" t="s">
        <v>2399</v>
      </c>
      <c r="E573" s="115">
        <v>45896</v>
      </c>
      <c r="F573" s="105" t="s">
        <v>2398</v>
      </c>
      <c r="G573" s="105" t="s">
        <v>2397</v>
      </c>
      <c r="H573" s="101" t="s">
        <v>2396</v>
      </c>
      <c r="I573" s="106">
        <v>6.67</v>
      </c>
      <c r="J573" s="101">
        <v>108</v>
      </c>
      <c r="K573" s="106">
        <f t="shared" si="25"/>
        <v>720.36</v>
      </c>
      <c r="L573" s="106">
        <f t="shared" si="24"/>
        <v>72.036000000000001</v>
      </c>
      <c r="M573" s="106">
        <f t="shared" si="26"/>
        <v>792.39599999999996</v>
      </c>
    </row>
    <row r="574" spans="1:13" s="101" customFormat="1" ht="20" customHeight="1" x14ac:dyDescent="0.2">
      <c r="A574" s="126">
        <v>572</v>
      </c>
      <c r="B574" s="105" t="s">
        <v>2395</v>
      </c>
      <c r="C574" s="105" t="s">
        <v>240</v>
      </c>
      <c r="D574" s="105" t="s">
        <v>2394</v>
      </c>
      <c r="E574" s="115">
        <v>45897</v>
      </c>
      <c r="F574" s="105" t="s">
        <v>2393</v>
      </c>
      <c r="G574" s="105" t="s">
        <v>2392</v>
      </c>
      <c r="H574" s="101" t="s">
        <v>2391</v>
      </c>
      <c r="I574" s="106">
        <v>8.6999999999999993</v>
      </c>
      <c r="J574" s="101">
        <v>667</v>
      </c>
      <c r="K574" s="106">
        <f t="shared" si="25"/>
        <v>5802.9</v>
      </c>
      <c r="L574" s="106">
        <f t="shared" si="24"/>
        <v>580.29</v>
      </c>
      <c r="M574" s="106">
        <f t="shared" si="26"/>
        <v>6383.19</v>
      </c>
    </row>
    <row r="575" spans="1:13" s="101" customFormat="1" ht="20" customHeight="1" x14ac:dyDescent="0.2">
      <c r="A575" s="126">
        <v>573</v>
      </c>
      <c r="B575" s="105" t="s">
        <v>555</v>
      </c>
      <c r="C575" s="105" t="s">
        <v>1769</v>
      </c>
      <c r="D575" s="105" t="s">
        <v>2390</v>
      </c>
      <c r="E575" s="115">
        <v>45898</v>
      </c>
      <c r="F575" s="105" t="s">
        <v>2389</v>
      </c>
      <c r="G575" s="105" t="s">
        <v>2388</v>
      </c>
      <c r="H575" s="101" t="s">
        <v>2387</v>
      </c>
      <c r="I575" s="106">
        <v>6.83</v>
      </c>
      <c r="J575" s="101">
        <v>965</v>
      </c>
      <c r="K575" s="106">
        <f t="shared" si="25"/>
        <v>6590.95</v>
      </c>
      <c r="L575" s="106">
        <f t="shared" si="24"/>
        <v>659.09500000000003</v>
      </c>
      <c r="M575" s="106">
        <f t="shared" si="26"/>
        <v>7250.0450000000001</v>
      </c>
    </row>
    <row r="576" spans="1:13" s="101" customFormat="1" ht="20" customHeight="1" x14ac:dyDescent="0.2">
      <c r="A576" s="126">
        <v>574</v>
      </c>
      <c r="B576" s="105" t="s">
        <v>2113</v>
      </c>
      <c r="C576" s="105" t="s">
        <v>1162</v>
      </c>
      <c r="D576" s="105" t="s">
        <v>2386</v>
      </c>
      <c r="E576" s="115">
        <v>45901</v>
      </c>
      <c r="F576" s="105" t="s">
        <v>5098</v>
      </c>
      <c r="G576" s="105" t="s">
        <v>2385</v>
      </c>
      <c r="H576" s="101" t="s">
        <v>2384</v>
      </c>
      <c r="I576" s="106">
        <v>8.52</v>
      </c>
      <c r="J576" s="101">
        <v>587</v>
      </c>
      <c r="K576" s="106">
        <f t="shared" si="25"/>
        <v>5001.24</v>
      </c>
      <c r="L576" s="106">
        <f t="shared" si="24"/>
        <v>500.12400000000002</v>
      </c>
      <c r="M576" s="106">
        <f t="shared" si="26"/>
        <v>5501.3639999999996</v>
      </c>
    </row>
    <row r="577" spans="1:13" s="101" customFormat="1" ht="20" customHeight="1" x14ac:dyDescent="0.2">
      <c r="A577" s="126">
        <v>575</v>
      </c>
      <c r="B577" s="105" t="s">
        <v>2383</v>
      </c>
      <c r="C577" s="105" t="s">
        <v>2382</v>
      </c>
      <c r="D577" s="105" t="s">
        <v>2381</v>
      </c>
      <c r="E577" s="115">
        <v>45902</v>
      </c>
      <c r="F577" s="105" t="s">
        <v>2380</v>
      </c>
      <c r="G577" s="105" t="s">
        <v>2379</v>
      </c>
      <c r="H577" s="101" t="s">
        <v>2378</v>
      </c>
      <c r="I577" s="106">
        <v>9.59</v>
      </c>
      <c r="J577" s="101">
        <v>162</v>
      </c>
      <c r="K577" s="106">
        <f t="shared" si="25"/>
        <v>1553.58</v>
      </c>
      <c r="L577" s="106">
        <f t="shared" si="24"/>
        <v>155.358</v>
      </c>
      <c r="M577" s="106">
        <f t="shared" si="26"/>
        <v>1708.9379999999999</v>
      </c>
    </row>
    <row r="578" spans="1:13" s="101" customFormat="1" ht="20" customHeight="1" x14ac:dyDescent="0.2">
      <c r="A578" s="126">
        <v>576</v>
      </c>
      <c r="B578" s="105" t="s">
        <v>212</v>
      </c>
      <c r="C578" s="105" t="s">
        <v>325</v>
      </c>
      <c r="D578" s="105" t="s">
        <v>2377</v>
      </c>
      <c r="E578" s="115">
        <v>45903</v>
      </c>
      <c r="F578" s="105" t="s">
        <v>5099</v>
      </c>
      <c r="G578" s="105" t="s">
        <v>2376</v>
      </c>
      <c r="H578" s="101" t="s">
        <v>2375</v>
      </c>
      <c r="I578" s="106">
        <v>5.75</v>
      </c>
      <c r="J578" s="101">
        <v>381</v>
      </c>
      <c r="K578" s="106">
        <f t="shared" si="25"/>
        <v>2190.75</v>
      </c>
      <c r="L578" s="106">
        <f t="shared" si="24"/>
        <v>219.07500000000002</v>
      </c>
      <c r="M578" s="106">
        <f t="shared" si="26"/>
        <v>2409.8249999999998</v>
      </c>
    </row>
    <row r="579" spans="1:13" s="101" customFormat="1" ht="20" customHeight="1" x14ac:dyDescent="0.2">
      <c r="A579" s="126">
        <v>577</v>
      </c>
      <c r="B579" s="105" t="s">
        <v>1296</v>
      </c>
      <c r="C579" s="105" t="s">
        <v>1905</v>
      </c>
      <c r="D579" s="105" t="s">
        <v>2374</v>
      </c>
      <c r="E579" s="115">
        <v>45904</v>
      </c>
      <c r="F579" s="105" t="s">
        <v>5100</v>
      </c>
      <c r="G579" s="105" t="s">
        <v>2373</v>
      </c>
      <c r="H579" s="101" t="s">
        <v>2372</v>
      </c>
      <c r="I579" s="106">
        <v>6.67</v>
      </c>
      <c r="J579" s="101">
        <v>96</v>
      </c>
      <c r="K579" s="106">
        <f t="shared" si="25"/>
        <v>640.31999999999994</v>
      </c>
      <c r="L579" s="106">
        <f t="shared" ref="L579:L642" si="27">K579*Tax_Rate</f>
        <v>64.031999999999996</v>
      </c>
      <c r="M579" s="106">
        <f t="shared" si="26"/>
        <v>704.35199999999998</v>
      </c>
    </row>
    <row r="580" spans="1:13" s="101" customFormat="1" ht="20" customHeight="1" x14ac:dyDescent="0.2">
      <c r="A580" s="126">
        <v>578</v>
      </c>
      <c r="B580" s="105" t="s">
        <v>788</v>
      </c>
      <c r="C580" s="105" t="s">
        <v>2001</v>
      </c>
      <c r="D580" s="105" t="s">
        <v>2371</v>
      </c>
      <c r="E580" s="115">
        <v>45905</v>
      </c>
      <c r="F580" s="105" t="s">
        <v>2370</v>
      </c>
      <c r="G580" s="105" t="s">
        <v>2369</v>
      </c>
      <c r="H580" s="101" t="s">
        <v>2368</v>
      </c>
      <c r="I580" s="106">
        <v>8.81</v>
      </c>
      <c r="J580" s="101">
        <v>360</v>
      </c>
      <c r="K580" s="106">
        <f t="shared" ref="K580:K643" si="28">SUM(I580*J580)</f>
        <v>3171.6000000000004</v>
      </c>
      <c r="L580" s="106">
        <f t="shared" si="27"/>
        <v>317.16000000000008</v>
      </c>
      <c r="M580" s="106">
        <f t="shared" ref="M580:M643" si="29">SUM(K580+L580)</f>
        <v>3488.76</v>
      </c>
    </row>
    <row r="581" spans="1:13" s="101" customFormat="1" ht="20" customHeight="1" x14ac:dyDescent="0.2">
      <c r="A581" s="126">
        <v>579</v>
      </c>
      <c r="B581" s="105" t="s">
        <v>1654</v>
      </c>
      <c r="C581" s="105" t="s">
        <v>885</v>
      </c>
      <c r="D581" s="105" t="s">
        <v>2367</v>
      </c>
      <c r="E581" s="115">
        <v>45908</v>
      </c>
      <c r="F581" s="105" t="s">
        <v>2366</v>
      </c>
      <c r="G581" s="105" t="s">
        <v>2365</v>
      </c>
      <c r="H581" s="101" t="s">
        <v>2364</v>
      </c>
      <c r="I581" s="106">
        <v>6.49</v>
      </c>
      <c r="J581" s="101">
        <v>490</v>
      </c>
      <c r="K581" s="106">
        <f t="shared" si="28"/>
        <v>3180.1</v>
      </c>
      <c r="L581" s="106">
        <f t="shared" si="27"/>
        <v>318.01</v>
      </c>
      <c r="M581" s="106">
        <f t="shared" si="29"/>
        <v>3498.1099999999997</v>
      </c>
    </row>
    <row r="582" spans="1:13" s="101" customFormat="1" ht="20" customHeight="1" x14ac:dyDescent="0.2">
      <c r="A582" s="126">
        <v>580</v>
      </c>
      <c r="B582" s="105" t="s">
        <v>2363</v>
      </c>
      <c r="C582" s="105" t="s">
        <v>1242</v>
      </c>
      <c r="D582" s="105" t="s">
        <v>2362</v>
      </c>
      <c r="E582" s="115">
        <v>45909</v>
      </c>
      <c r="F582" s="105" t="s">
        <v>5101</v>
      </c>
      <c r="G582" s="105" t="s">
        <v>2361</v>
      </c>
      <c r="H582" s="101" t="s">
        <v>2360</v>
      </c>
      <c r="I582" s="106">
        <v>8.07</v>
      </c>
      <c r="J582" s="101">
        <v>884</v>
      </c>
      <c r="K582" s="106">
        <f t="shared" si="28"/>
        <v>7133.88</v>
      </c>
      <c r="L582" s="106">
        <f t="shared" si="27"/>
        <v>713.38800000000003</v>
      </c>
      <c r="M582" s="106">
        <f t="shared" si="29"/>
        <v>7847.268</v>
      </c>
    </row>
    <row r="583" spans="1:13" s="101" customFormat="1" ht="20" customHeight="1" x14ac:dyDescent="0.2">
      <c r="A583" s="126">
        <v>581</v>
      </c>
      <c r="B583" s="105" t="s">
        <v>20</v>
      </c>
      <c r="C583" s="105" t="s">
        <v>252</v>
      </c>
      <c r="D583" s="105" t="s">
        <v>2359</v>
      </c>
      <c r="E583" s="115">
        <v>45910</v>
      </c>
      <c r="F583" s="105" t="s">
        <v>5102</v>
      </c>
      <c r="G583" s="105" t="s">
        <v>2358</v>
      </c>
      <c r="H583" s="101" t="s">
        <v>2357</v>
      </c>
      <c r="I583" s="106">
        <v>7.37</v>
      </c>
      <c r="J583" s="101">
        <v>636</v>
      </c>
      <c r="K583" s="106">
        <f t="shared" si="28"/>
        <v>4687.32</v>
      </c>
      <c r="L583" s="106">
        <f t="shared" si="27"/>
        <v>468.73199999999997</v>
      </c>
      <c r="M583" s="106">
        <f t="shared" si="29"/>
        <v>5156.0519999999997</v>
      </c>
    </row>
    <row r="584" spans="1:13" s="101" customFormat="1" ht="20" customHeight="1" x14ac:dyDescent="0.2">
      <c r="A584" s="126">
        <v>582</v>
      </c>
      <c r="B584" s="105" t="s">
        <v>1065</v>
      </c>
      <c r="C584" s="105" t="s">
        <v>1162</v>
      </c>
      <c r="D584" s="105" t="s">
        <v>2356</v>
      </c>
      <c r="E584" s="115">
        <v>45911</v>
      </c>
      <c r="F584" s="105" t="s">
        <v>5103</v>
      </c>
      <c r="G584" s="105" t="s">
        <v>2355</v>
      </c>
      <c r="H584" s="101" t="s">
        <v>2354</v>
      </c>
      <c r="I584" s="106">
        <v>5.2</v>
      </c>
      <c r="J584" s="101">
        <v>164</v>
      </c>
      <c r="K584" s="106">
        <f t="shared" si="28"/>
        <v>852.80000000000007</v>
      </c>
      <c r="L584" s="106">
        <f t="shared" si="27"/>
        <v>85.280000000000015</v>
      </c>
      <c r="M584" s="106">
        <f t="shared" si="29"/>
        <v>938.08</v>
      </c>
    </row>
    <row r="585" spans="1:13" s="101" customFormat="1" ht="20" customHeight="1" x14ac:dyDescent="0.2">
      <c r="A585" s="126">
        <v>583</v>
      </c>
      <c r="B585" s="105" t="s">
        <v>2353</v>
      </c>
      <c r="C585" s="105" t="s">
        <v>554</v>
      </c>
      <c r="D585" s="105" t="s">
        <v>2352</v>
      </c>
      <c r="E585" s="115">
        <v>45912</v>
      </c>
      <c r="F585" s="105" t="s">
        <v>2351</v>
      </c>
      <c r="G585" s="105" t="s">
        <v>2350</v>
      </c>
      <c r="H585" s="101" t="s">
        <v>2349</v>
      </c>
      <c r="I585" s="106">
        <v>6.9</v>
      </c>
      <c r="J585" s="101">
        <v>754</v>
      </c>
      <c r="K585" s="106">
        <f t="shared" si="28"/>
        <v>5202.6000000000004</v>
      </c>
      <c r="L585" s="106">
        <f t="shared" si="27"/>
        <v>520.2600000000001</v>
      </c>
      <c r="M585" s="106">
        <f t="shared" si="29"/>
        <v>5722.8600000000006</v>
      </c>
    </row>
    <row r="586" spans="1:13" s="101" customFormat="1" ht="20" customHeight="1" x14ac:dyDescent="0.2">
      <c r="A586" s="126">
        <v>584</v>
      </c>
      <c r="B586" s="105" t="s">
        <v>793</v>
      </c>
      <c r="C586" s="105" t="s">
        <v>2348</v>
      </c>
      <c r="D586" s="105" t="s">
        <v>2347</v>
      </c>
      <c r="E586" s="115">
        <v>45915</v>
      </c>
      <c r="F586" s="105" t="s">
        <v>5104</v>
      </c>
      <c r="G586" s="105" t="s">
        <v>2346</v>
      </c>
      <c r="H586" s="101" t="s">
        <v>2345</v>
      </c>
      <c r="I586" s="106">
        <v>7.96</v>
      </c>
      <c r="J586" s="101">
        <v>362</v>
      </c>
      <c r="K586" s="106">
        <f t="shared" si="28"/>
        <v>2881.52</v>
      </c>
      <c r="L586" s="106">
        <f t="shared" si="27"/>
        <v>288.15199999999999</v>
      </c>
      <c r="M586" s="106">
        <f t="shared" si="29"/>
        <v>3169.672</v>
      </c>
    </row>
    <row r="587" spans="1:13" s="101" customFormat="1" ht="20" customHeight="1" x14ac:dyDescent="0.2">
      <c r="A587" s="126">
        <v>585</v>
      </c>
      <c r="B587" s="105" t="s">
        <v>2020</v>
      </c>
      <c r="C587" s="105" t="s">
        <v>1803</v>
      </c>
      <c r="D587" s="105" t="s">
        <v>2344</v>
      </c>
      <c r="E587" s="115">
        <v>45916</v>
      </c>
      <c r="F587" s="105" t="s">
        <v>2343</v>
      </c>
      <c r="G587" s="105" t="s">
        <v>2342</v>
      </c>
      <c r="H587" s="101" t="s">
        <v>2341</v>
      </c>
      <c r="I587" s="106">
        <v>7.31</v>
      </c>
      <c r="J587" s="101">
        <v>915</v>
      </c>
      <c r="K587" s="106">
        <f t="shared" si="28"/>
        <v>6688.65</v>
      </c>
      <c r="L587" s="106">
        <f t="shared" si="27"/>
        <v>668.86500000000001</v>
      </c>
      <c r="M587" s="106">
        <f t="shared" si="29"/>
        <v>7357.5149999999994</v>
      </c>
    </row>
    <row r="588" spans="1:13" s="101" customFormat="1" ht="20" customHeight="1" x14ac:dyDescent="0.2">
      <c r="A588" s="126">
        <v>586</v>
      </c>
      <c r="B588" s="105" t="s">
        <v>1059</v>
      </c>
      <c r="C588" s="105" t="s">
        <v>622</v>
      </c>
      <c r="D588" s="105" t="s">
        <v>2340</v>
      </c>
      <c r="E588" s="115">
        <v>45917</v>
      </c>
      <c r="F588" s="105" t="s">
        <v>5105</v>
      </c>
      <c r="G588" s="105" t="s">
        <v>2339</v>
      </c>
      <c r="H588" s="101" t="s">
        <v>2338</v>
      </c>
      <c r="I588" s="106">
        <v>6.61</v>
      </c>
      <c r="J588" s="101">
        <v>600</v>
      </c>
      <c r="K588" s="106">
        <f t="shared" si="28"/>
        <v>3966</v>
      </c>
      <c r="L588" s="106">
        <f t="shared" si="27"/>
        <v>396.6</v>
      </c>
      <c r="M588" s="106">
        <f t="shared" si="29"/>
        <v>4362.6000000000004</v>
      </c>
    </row>
    <row r="589" spans="1:13" s="101" customFormat="1" ht="20" customHeight="1" x14ac:dyDescent="0.2">
      <c r="A589" s="126">
        <v>587</v>
      </c>
      <c r="B589" s="105" t="s">
        <v>2337</v>
      </c>
      <c r="C589" s="105" t="s">
        <v>2336</v>
      </c>
      <c r="D589" s="105" t="s">
        <v>2335</v>
      </c>
      <c r="E589" s="115">
        <v>45918</v>
      </c>
      <c r="F589" s="105" t="s">
        <v>2334</v>
      </c>
      <c r="G589" s="105" t="s">
        <v>2333</v>
      </c>
      <c r="H589" s="101" t="s">
        <v>2332</v>
      </c>
      <c r="I589" s="106">
        <v>5.16</v>
      </c>
      <c r="J589" s="101">
        <v>972</v>
      </c>
      <c r="K589" s="106">
        <f t="shared" si="28"/>
        <v>5015.5200000000004</v>
      </c>
      <c r="L589" s="106">
        <f t="shared" si="27"/>
        <v>501.55200000000008</v>
      </c>
      <c r="M589" s="106">
        <f t="shared" si="29"/>
        <v>5517.0720000000001</v>
      </c>
    </row>
    <row r="590" spans="1:13" s="101" customFormat="1" ht="20" customHeight="1" x14ac:dyDescent="0.2">
      <c r="A590" s="126">
        <v>588</v>
      </c>
      <c r="B590" s="105" t="s">
        <v>2331</v>
      </c>
      <c r="C590" s="105" t="s">
        <v>2330</v>
      </c>
      <c r="D590" s="105" t="s">
        <v>2329</v>
      </c>
      <c r="E590" s="115">
        <v>45919</v>
      </c>
      <c r="F590" s="105" t="s">
        <v>5106</v>
      </c>
      <c r="G590" s="105" t="s">
        <v>2328</v>
      </c>
      <c r="H590" s="101" t="s">
        <v>2327</v>
      </c>
      <c r="I590" s="106">
        <v>9.44</v>
      </c>
      <c r="J590" s="101">
        <v>942</v>
      </c>
      <c r="K590" s="106">
        <f t="shared" si="28"/>
        <v>8892.48</v>
      </c>
      <c r="L590" s="106">
        <f t="shared" si="27"/>
        <v>889.24800000000005</v>
      </c>
      <c r="M590" s="106">
        <f t="shared" si="29"/>
        <v>9781.7279999999992</v>
      </c>
    </row>
    <row r="591" spans="1:13" s="101" customFormat="1" ht="20" customHeight="1" x14ac:dyDescent="0.2">
      <c r="A591" s="126">
        <v>589</v>
      </c>
      <c r="B591" s="105" t="s">
        <v>2326</v>
      </c>
      <c r="C591" s="105" t="s">
        <v>290</v>
      </c>
      <c r="D591" s="105" t="s">
        <v>2325</v>
      </c>
      <c r="E591" s="115">
        <v>45922</v>
      </c>
      <c r="F591" s="105" t="s">
        <v>2324</v>
      </c>
      <c r="G591" s="105" t="s">
        <v>2323</v>
      </c>
      <c r="H591" s="101" t="s">
        <v>2322</v>
      </c>
      <c r="I591" s="106">
        <v>8.39</v>
      </c>
      <c r="J591" s="101">
        <v>458</v>
      </c>
      <c r="K591" s="106">
        <f t="shared" si="28"/>
        <v>3842.6200000000003</v>
      </c>
      <c r="L591" s="106">
        <f t="shared" si="27"/>
        <v>384.26200000000006</v>
      </c>
      <c r="M591" s="106">
        <f t="shared" si="29"/>
        <v>4226.8820000000005</v>
      </c>
    </row>
    <row r="592" spans="1:13" s="101" customFormat="1" ht="20" customHeight="1" x14ac:dyDescent="0.2">
      <c r="A592" s="126">
        <v>590</v>
      </c>
      <c r="B592" s="105" t="s">
        <v>1148</v>
      </c>
      <c r="C592" s="105" t="s">
        <v>1228</v>
      </c>
      <c r="D592" s="105" t="s">
        <v>2321</v>
      </c>
      <c r="E592" s="115">
        <v>45923</v>
      </c>
      <c r="F592" s="105" t="s">
        <v>2320</v>
      </c>
      <c r="G592" s="105" t="s">
        <v>2319</v>
      </c>
      <c r="H592" s="101" t="s">
        <v>2318</v>
      </c>
      <c r="I592" s="106">
        <v>5.58</v>
      </c>
      <c r="J592" s="101">
        <v>223</v>
      </c>
      <c r="K592" s="106">
        <f t="shared" si="28"/>
        <v>1244.3399999999999</v>
      </c>
      <c r="L592" s="106">
        <f t="shared" si="27"/>
        <v>124.434</v>
      </c>
      <c r="M592" s="106">
        <f t="shared" si="29"/>
        <v>1368.7739999999999</v>
      </c>
    </row>
    <row r="593" spans="1:13" s="101" customFormat="1" ht="20" customHeight="1" x14ac:dyDescent="0.2">
      <c r="A593" s="126">
        <v>591</v>
      </c>
      <c r="B593" s="105" t="s">
        <v>2317</v>
      </c>
      <c r="C593" s="105" t="s">
        <v>953</v>
      </c>
      <c r="D593" s="105" t="s">
        <v>2316</v>
      </c>
      <c r="E593" s="115">
        <v>45924</v>
      </c>
      <c r="F593" s="105" t="s">
        <v>5107</v>
      </c>
      <c r="G593" s="105" t="s">
        <v>2315</v>
      </c>
      <c r="H593" s="101" t="s">
        <v>2314</v>
      </c>
      <c r="I593" s="106">
        <v>6.84</v>
      </c>
      <c r="J593" s="101">
        <v>153</v>
      </c>
      <c r="K593" s="106">
        <f t="shared" si="28"/>
        <v>1046.52</v>
      </c>
      <c r="L593" s="106">
        <f t="shared" si="27"/>
        <v>104.652</v>
      </c>
      <c r="M593" s="106">
        <f t="shared" si="29"/>
        <v>1151.172</v>
      </c>
    </row>
    <row r="594" spans="1:13" s="101" customFormat="1" ht="20" customHeight="1" x14ac:dyDescent="0.2">
      <c r="A594" s="126">
        <v>592</v>
      </c>
      <c r="B594" s="105" t="s">
        <v>2313</v>
      </c>
      <c r="C594" s="105" t="s">
        <v>797</v>
      </c>
      <c r="D594" s="105" t="s">
        <v>2312</v>
      </c>
      <c r="E594" s="115">
        <v>45925</v>
      </c>
      <c r="F594" s="105" t="s">
        <v>5108</v>
      </c>
      <c r="G594" s="105" t="s">
        <v>2311</v>
      </c>
      <c r="H594" s="101" t="s">
        <v>2310</v>
      </c>
      <c r="I594" s="106">
        <v>9.2100000000000009</v>
      </c>
      <c r="J594" s="101">
        <v>222</v>
      </c>
      <c r="K594" s="106">
        <f t="shared" si="28"/>
        <v>2044.6200000000001</v>
      </c>
      <c r="L594" s="106">
        <f t="shared" si="27"/>
        <v>204.46200000000002</v>
      </c>
      <c r="M594" s="106">
        <f t="shared" si="29"/>
        <v>2249.0820000000003</v>
      </c>
    </row>
    <row r="595" spans="1:13" s="101" customFormat="1" ht="20" customHeight="1" x14ac:dyDescent="0.2">
      <c r="A595" s="126">
        <v>593</v>
      </c>
      <c r="B595" s="105" t="s">
        <v>2230</v>
      </c>
      <c r="C595" s="105" t="s">
        <v>1336</v>
      </c>
      <c r="D595" s="105" t="s">
        <v>2309</v>
      </c>
      <c r="E595" s="115">
        <v>45926</v>
      </c>
      <c r="F595" s="105" t="s">
        <v>2308</v>
      </c>
      <c r="G595" s="105" t="s">
        <v>2307</v>
      </c>
      <c r="H595" s="101" t="s">
        <v>2306</v>
      </c>
      <c r="I595" s="106">
        <v>7.4</v>
      </c>
      <c r="J595" s="101">
        <v>521</v>
      </c>
      <c r="K595" s="106">
        <f t="shared" si="28"/>
        <v>3855.4</v>
      </c>
      <c r="L595" s="106">
        <f t="shared" si="27"/>
        <v>385.54</v>
      </c>
      <c r="M595" s="106">
        <f t="shared" si="29"/>
        <v>4240.9400000000005</v>
      </c>
    </row>
    <row r="596" spans="1:13" s="101" customFormat="1" ht="20" customHeight="1" x14ac:dyDescent="0.2">
      <c r="A596" s="126">
        <v>594</v>
      </c>
      <c r="B596" s="105" t="s">
        <v>2305</v>
      </c>
      <c r="C596" s="105" t="s">
        <v>2304</v>
      </c>
      <c r="D596" s="105" t="s">
        <v>2303</v>
      </c>
      <c r="E596" s="115">
        <v>45929</v>
      </c>
      <c r="F596" s="105" t="s">
        <v>5109</v>
      </c>
      <c r="G596" s="105" t="s">
        <v>2302</v>
      </c>
      <c r="H596" s="101" t="s">
        <v>2301</v>
      </c>
      <c r="I596" s="106">
        <v>9.5500000000000007</v>
      </c>
      <c r="J596" s="101">
        <v>989</v>
      </c>
      <c r="K596" s="106">
        <f t="shared" si="28"/>
        <v>9444.9500000000007</v>
      </c>
      <c r="L596" s="106">
        <f t="shared" si="27"/>
        <v>944.49500000000012</v>
      </c>
      <c r="M596" s="106">
        <f t="shared" si="29"/>
        <v>10389.445000000002</v>
      </c>
    </row>
    <row r="597" spans="1:13" s="101" customFormat="1" ht="20" customHeight="1" x14ac:dyDescent="0.2">
      <c r="A597" s="126">
        <v>595</v>
      </c>
      <c r="B597" s="105" t="s">
        <v>1373</v>
      </c>
      <c r="C597" s="105" t="s">
        <v>2300</v>
      </c>
      <c r="D597" s="105" t="s">
        <v>2299</v>
      </c>
      <c r="E597" s="115">
        <v>45930</v>
      </c>
      <c r="F597" s="105" t="s">
        <v>2298</v>
      </c>
      <c r="G597" s="105" t="s">
        <v>2297</v>
      </c>
      <c r="H597" s="101" t="s">
        <v>2296</v>
      </c>
      <c r="I597" s="106">
        <v>5.2</v>
      </c>
      <c r="J597" s="101">
        <v>900</v>
      </c>
      <c r="K597" s="106">
        <f t="shared" si="28"/>
        <v>4680</v>
      </c>
      <c r="L597" s="106">
        <f t="shared" si="27"/>
        <v>468</v>
      </c>
      <c r="M597" s="106">
        <f t="shared" si="29"/>
        <v>5148</v>
      </c>
    </row>
    <row r="598" spans="1:13" s="101" customFormat="1" ht="20" customHeight="1" x14ac:dyDescent="0.2">
      <c r="A598" s="126">
        <v>596</v>
      </c>
      <c r="B598" s="105" t="s">
        <v>2077</v>
      </c>
      <c r="C598" s="105" t="s">
        <v>2295</v>
      </c>
      <c r="D598" s="105" t="s">
        <v>2294</v>
      </c>
      <c r="E598" s="115">
        <v>45931</v>
      </c>
      <c r="F598" s="105" t="s">
        <v>2293</v>
      </c>
      <c r="G598" s="105" t="s">
        <v>2292</v>
      </c>
      <c r="H598" s="101" t="s">
        <v>2291</v>
      </c>
      <c r="I598" s="106">
        <v>8.24</v>
      </c>
      <c r="J598" s="101">
        <v>451</v>
      </c>
      <c r="K598" s="106">
        <f t="shared" si="28"/>
        <v>3716.2400000000002</v>
      </c>
      <c r="L598" s="106">
        <f t="shared" si="27"/>
        <v>371.62400000000002</v>
      </c>
      <c r="M598" s="106">
        <f t="shared" si="29"/>
        <v>4087.8640000000005</v>
      </c>
    </row>
    <row r="599" spans="1:13" s="101" customFormat="1" ht="20" customHeight="1" x14ac:dyDescent="0.2">
      <c r="A599" s="126">
        <v>597</v>
      </c>
      <c r="B599" s="105" t="s">
        <v>2290</v>
      </c>
      <c r="C599" s="105" t="s">
        <v>2289</v>
      </c>
      <c r="D599" s="105" t="s">
        <v>2288</v>
      </c>
      <c r="E599" s="115">
        <v>45932</v>
      </c>
      <c r="F599" s="105" t="s">
        <v>2287</v>
      </c>
      <c r="G599" s="105" t="s">
        <v>2286</v>
      </c>
      <c r="H599" s="101" t="s">
        <v>2285</v>
      </c>
      <c r="I599" s="106">
        <v>8.15</v>
      </c>
      <c r="J599" s="101">
        <v>951</v>
      </c>
      <c r="K599" s="106">
        <f t="shared" si="28"/>
        <v>7750.6500000000005</v>
      </c>
      <c r="L599" s="106">
        <f t="shared" si="27"/>
        <v>775.06500000000005</v>
      </c>
      <c r="M599" s="106">
        <f t="shared" si="29"/>
        <v>8525.7150000000001</v>
      </c>
    </row>
    <row r="600" spans="1:13" s="101" customFormat="1" ht="20" customHeight="1" x14ac:dyDescent="0.2">
      <c r="A600" s="126">
        <v>598</v>
      </c>
      <c r="B600" s="105" t="s">
        <v>2284</v>
      </c>
      <c r="C600" s="105" t="s">
        <v>2283</v>
      </c>
      <c r="D600" s="105" t="s">
        <v>2282</v>
      </c>
      <c r="E600" s="115">
        <v>45933</v>
      </c>
      <c r="F600" s="105" t="s">
        <v>2281</v>
      </c>
      <c r="G600" s="105" t="s">
        <v>2280</v>
      </c>
      <c r="H600" s="101" t="s">
        <v>2279</v>
      </c>
      <c r="I600" s="106">
        <v>7.35</v>
      </c>
      <c r="J600" s="101">
        <v>978</v>
      </c>
      <c r="K600" s="106">
        <f t="shared" si="28"/>
        <v>7188.2999999999993</v>
      </c>
      <c r="L600" s="106">
        <f t="shared" si="27"/>
        <v>718.82999999999993</v>
      </c>
      <c r="M600" s="106">
        <f t="shared" si="29"/>
        <v>7907.1299999999992</v>
      </c>
    </row>
    <row r="601" spans="1:13" s="101" customFormat="1" ht="20" customHeight="1" x14ac:dyDescent="0.2">
      <c r="A601" s="126">
        <v>599</v>
      </c>
      <c r="B601" s="105" t="s">
        <v>46</v>
      </c>
      <c r="C601" s="105" t="s">
        <v>2278</v>
      </c>
      <c r="D601" s="105" t="s">
        <v>2277</v>
      </c>
      <c r="E601" s="115">
        <v>45936</v>
      </c>
      <c r="F601" s="105" t="s">
        <v>2276</v>
      </c>
      <c r="G601" s="105" t="s">
        <v>2275</v>
      </c>
      <c r="H601" s="101" t="s">
        <v>2274</v>
      </c>
      <c r="I601" s="106">
        <v>5.09</v>
      </c>
      <c r="J601" s="101">
        <v>229</v>
      </c>
      <c r="K601" s="106">
        <f t="shared" si="28"/>
        <v>1165.6099999999999</v>
      </c>
      <c r="L601" s="106">
        <f t="shared" si="27"/>
        <v>116.56099999999999</v>
      </c>
      <c r="M601" s="106">
        <f t="shared" si="29"/>
        <v>1282.1709999999998</v>
      </c>
    </row>
    <row r="602" spans="1:13" s="101" customFormat="1" ht="20" customHeight="1" x14ac:dyDescent="0.2">
      <c r="A602" s="126">
        <v>600</v>
      </c>
      <c r="B602" s="105" t="s">
        <v>1179</v>
      </c>
      <c r="C602" s="105" t="s">
        <v>435</v>
      </c>
      <c r="D602" s="105" t="s">
        <v>2273</v>
      </c>
      <c r="E602" s="115">
        <v>45937</v>
      </c>
      <c r="F602" s="105" t="s">
        <v>2272</v>
      </c>
      <c r="G602" s="105" t="s">
        <v>2271</v>
      </c>
      <c r="H602" s="101" t="s">
        <v>1323</v>
      </c>
      <c r="I602" s="106">
        <v>8.69</v>
      </c>
      <c r="J602" s="101">
        <v>969</v>
      </c>
      <c r="K602" s="106">
        <f t="shared" si="28"/>
        <v>8420.6099999999988</v>
      </c>
      <c r="L602" s="106">
        <f t="shared" si="27"/>
        <v>842.06099999999992</v>
      </c>
      <c r="M602" s="106">
        <f t="shared" si="29"/>
        <v>9262.6709999999985</v>
      </c>
    </row>
    <row r="603" spans="1:13" s="101" customFormat="1" ht="20" customHeight="1" x14ac:dyDescent="0.2">
      <c r="A603" s="126">
        <v>601</v>
      </c>
      <c r="B603" s="105" t="s">
        <v>2270</v>
      </c>
      <c r="C603" s="105" t="s">
        <v>2269</v>
      </c>
      <c r="D603" s="105" t="s">
        <v>2268</v>
      </c>
      <c r="E603" s="115">
        <v>45938</v>
      </c>
      <c r="F603" s="105" t="s">
        <v>2267</v>
      </c>
      <c r="G603" s="105" t="s">
        <v>2266</v>
      </c>
      <c r="H603" s="101" t="s">
        <v>2265</v>
      </c>
      <c r="I603" s="106">
        <v>6.02</v>
      </c>
      <c r="J603" s="101">
        <v>459</v>
      </c>
      <c r="K603" s="106">
        <f t="shared" si="28"/>
        <v>2763.18</v>
      </c>
      <c r="L603" s="106">
        <f t="shared" si="27"/>
        <v>276.31799999999998</v>
      </c>
      <c r="M603" s="106">
        <f t="shared" si="29"/>
        <v>3039.4979999999996</v>
      </c>
    </row>
    <row r="604" spans="1:13" s="101" customFormat="1" ht="20" customHeight="1" x14ac:dyDescent="0.2">
      <c r="A604" s="126">
        <v>602</v>
      </c>
      <c r="B604" s="105" t="s">
        <v>942</v>
      </c>
      <c r="C604" s="105" t="s">
        <v>1476</v>
      </c>
      <c r="D604" s="105" t="s">
        <v>2264</v>
      </c>
      <c r="E604" s="115">
        <v>45939</v>
      </c>
      <c r="F604" s="105" t="s">
        <v>2263</v>
      </c>
      <c r="G604" s="105" t="s">
        <v>2262</v>
      </c>
      <c r="H604" s="101" t="s">
        <v>2261</v>
      </c>
      <c r="I604" s="106">
        <v>8.31</v>
      </c>
      <c r="J604" s="101">
        <v>504</v>
      </c>
      <c r="K604" s="106">
        <f t="shared" si="28"/>
        <v>4188.2400000000007</v>
      </c>
      <c r="L604" s="106">
        <f t="shared" si="27"/>
        <v>418.82400000000007</v>
      </c>
      <c r="M604" s="106">
        <f t="shared" si="29"/>
        <v>4607.0640000000003</v>
      </c>
    </row>
    <row r="605" spans="1:13" s="101" customFormat="1" ht="20" customHeight="1" x14ac:dyDescent="0.2">
      <c r="A605" s="126">
        <v>603</v>
      </c>
      <c r="B605" s="105" t="s">
        <v>1138</v>
      </c>
      <c r="C605" s="105" t="s">
        <v>1996</v>
      </c>
      <c r="D605" s="105" t="s">
        <v>2260</v>
      </c>
      <c r="E605" s="115">
        <v>45940</v>
      </c>
      <c r="F605" s="105" t="s">
        <v>5110</v>
      </c>
      <c r="G605" s="105" t="s">
        <v>2259</v>
      </c>
      <c r="H605" s="101" t="s">
        <v>2258</v>
      </c>
      <c r="I605" s="106">
        <v>5.83</v>
      </c>
      <c r="J605" s="101">
        <v>648</v>
      </c>
      <c r="K605" s="106">
        <f t="shared" si="28"/>
        <v>3777.84</v>
      </c>
      <c r="L605" s="106">
        <f t="shared" si="27"/>
        <v>377.78400000000005</v>
      </c>
      <c r="M605" s="106">
        <f t="shared" si="29"/>
        <v>4155.6239999999998</v>
      </c>
    </row>
    <row r="606" spans="1:13" s="101" customFormat="1" ht="20" customHeight="1" x14ac:dyDescent="0.2">
      <c r="A606" s="126">
        <v>604</v>
      </c>
      <c r="B606" s="105" t="s">
        <v>2257</v>
      </c>
      <c r="C606" s="105" t="s">
        <v>1623</v>
      </c>
      <c r="D606" s="105" t="s">
        <v>2256</v>
      </c>
      <c r="E606" s="115">
        <v>45943</v>
      </c>
      <c r="F606" s="105" t="s">
        <v>5111</v>
      </c>
      <c r="G606" s="105" t="s">
        <v>2255</v>
      </c>
      <c r="H606" s="101" t="s">
        <v>2254</v>
      </c>
      <c r="I606" s="106">
        <v>6.64</v>
      </c>
      <c r="J606" s="101">
        <v>451</v>
      </c>
      <c r="K606" s="106">
        <f t="shared" si="28"/>
        <v>2994.64</v>
      </c>
      <c r="L606" s="106">
        <f t="shared" si="27"/>
        <v>299.464</v>
      </c>
      <c r="M606" s="106">
        <f t="shared" si="29"/>
        <v>3294.1039999999998</v>
      </c>
    </row>
    <row r="607" spans="1:13" s="101" customFormat="1" ht="20" customHeight="1" x14ac:dyDescent="0.2">
      <c r="A607" s="126">
        <v>605</v>
      </c>
      <c r="B607" s="105" t="s">
        <v>2253</v>
      </c>
      <c r="C607" s="105" t="s">
        <v>2252</v>
      </c>
      <c r="D607" s="105" t="s">
        <v>2251</v>
      </c>
      <c r="E607" s="115">
        <v>45944</v>
      </c>
      <c r="F607" s="105" t="s">
        <v>2250</v>
      </c>
      <c r="G607" s="105" t="s">
        <v>2249</v>
      </c>
      <c r="H607" s="101" t="s">
        <v>2248</v>
      </c>
      <c r="I607" s="106">
        <v>7.96</v>
      </c>
      <c r="J607" s="101">
        <v>494</v>
      </c>
      <c r="K607" s="106">
        <f t="shared" si="28"/>
        <v>3932.24</v>
      </c>
      <c r="L607" s="106">
        <f t="shared" si="27"/>
        <v>393.22399999999999</v>
      </c>
      <c r="M607" s="106">
        <f t="shared" si="29"/>
        <v>4325.4639999999999</v>
      </c>
    </row>
    <row r="608" spans="1:13" s="101" customFormat="1" ht="20" customHeight="1" x14ac:dyDescent="0.2">
      <c r="A608" s="126">
        <v>606</v>
      </c>
      <c r="B608" s="105" t="s">
        <v>2247</v>
      </c>
      <c r="C608" s="105" t="s">
        <v>325</v>
      </c>
      <c r="D608" s="105" t="s">
        <v>2246</v>
      </c>
      <c r="E608" s="115">
        <v>45945</v>
      </c>
      <c r="F608" s="105" t="s">
        <v>2245</v>
      </c>
      <c r="G608" s="105" t="s">
        <v>2244</v>
      </c>
      <c r="H608" s="101" t="s">
        <v>2243</v>
      </c>
      <c r="I608" s="106">
        <v>6.67</v>
      </c>
      <c r="J608" s="101">
        <v>513</v>
      </c>
      <c r="K608" s="106">
        <f t="shared" si="28"/>
        <v>3421.71</v>
      </c>
      <c r="L608" s="106">
        <f t="shared" si="27"/>
        <v>342.17100000000005</v>
      </c>
      <c r="M608" s="106">
        <f t="shared" si="29"/>
        <v>3763.8810000000003</v>
      </c>
    </row>
    <row r="609" spans="1:13" s="101" customFormat="1" ht="20" customHeight="1" x14ac:dyDescent="0.2">
      <c r="A609" s="126">
        <v>607</v>
      </c>
      <c r="B609" s="105" t="s">
        <v>2242</v>
      </c>
      <c r="C609" s="105" t="s">
        <v>2241</v>
      </c>
      <c r="D609" s="105" t="s">
        <v>2240</v>
      </c>
      <c r="E609" s="115">
        <v>45946</v>
      </c>
      <c r="F609" s="105" t="s">
        <v>2239</v>
      </c>
      <c r="G609" s="105" t="s">
        <v>2238</v>
      </c>
      <c r="H609" s="101" t="s">
        <v>2237</v>
      </c>
      <c r="I609" s="106">
        <v>5.6</v>
      </c>
      <c r="J609" s="101">
        <v>793</v>
      </c>
      <c r="K609" s="106">
        <f t="shared" si="28"/>
        <v>4440.7999999999993</v>
      </c>
      <c r="L609" s="106">
        <f t="shared" si="27"/>
        <v>444.07999999999993</v>
      </c>
      <c r="M609" s="106">
        <f t="shared" si="29"/>
        <v>4884.8799999999992</v>
      </c>
    </row>
    <row r="610" spans="1:13" s="101" customFormat="1" ht="20" customHeight="1" x14ac:dyDescent="0.2">
      <c r="A610" s="126">
        <v>608</v>
      </c>
      <c r="B610" s="105" t="s">
        <v>1535</v>
      </c>
      <c r="C610" s="105" t="s">
        <v>650</v>
      </c>
      <c r="D610" s="105" t="s">
        <v>2236</v>
      </c>
      <c r="E610" s="115">
        <v>45947</v>
      </c>
      <c r="F610" s="105" t="s">
        <v>5112</v>
      </c>
      <c r="G610" s="105" t="s">
        <v>2235</v>
      </c>
      <c r="H610" s="101" t="s">
        <v>2234</v>
      </c>
      <c r="I610" s="106">
        <v>6.69</v>
      </c>
      <c r="J610" s="101">
        <v>192</v>
      </c>
      <c r="K610" s="106">
        <f t="shared" si="28"/>
        <v>1284.48</v>
      </c>
      <c r="L610" s="106">
        <f t="shared" si="27"/>
        <v>128.44800000000001</v>
      </c>
      <c r="M610" s="106">
        <f t="shared" si="29"/>
        <v>1412.9280000000001</v>
      </c>
    </row>
    <row r="611" spans="1:13" s="101" customFormat="1" ht="20" customHeight="1" x14ac:dyDescent="0.2">
      <c r="A611" s="126">
        <v>609</v>
      </c>
      <c r="B611" s="105" t="s">
        <v>1784</v>
      </c>
      <c r="C611" s="105" t="s">
        <v>1143</v>
      </c>
      <c r="D611" s="105" t="s">
        <v>2233</v>
      </c>
      <c r="E611" s="115">
        <v>45950</v>
      </c>
      <c r="F611" s="105" t="s">
        <v>422</v>
      </c>
      <c r="G611" s="105" t="s">
        <v>2232</v>
      </c>
      <c r="H611" s="101" t="s">
        <v>2231</v>
      </c>
      <c r="I611" s="106">
        <v>8.2799999999999994</v>
      </c>
      <c r="J611" s="101">
        <v>964</v>
      </c>
      <c r="K611" s="106">
        <f t="shared" si="28"/>
        <v>7981.9199999999992</v>
      </c>
      <c r="L611" s="106">
        <f t="shared" si="27"/>
        <v>798.19200000000001</v>
      </c>
      <c r="M611" s="106">
        <f t="shared" si="29"/>
        <v>8780.1119999999992</v>
      </c>
    </row>
    <row r="612" spans="1:13" s="101" customFormat="1" ht="20" customHeight="1" x14ac:dyDescent="0.2">
      <c r="A612" s="126">
        <v>610</v>
      </c>
      <c r="B612" s="105" t="s">
        <v>2230</v>
      </c>
      <c r="C612" s="105" t="s">
        <v>2229</v>
      </c>
      <c r="D612" s="105" t="s">
        <v>2228</v>
      </c>
      <c r="E612" s="115">
        <v>45951</v>
      </c>
      <c r="F612" s="105" t="s">
        <v>5113</v>
      </c>
      <c r="G612" s="105" t="s">
        <v>2227</v>
      </c>
      <c r="H612" s="101" t="s">
        <v>2226</v>
      </c>
      <c r="I612" s="106">
        <v>7.14</v>
      </c>
      <c r="J612" s="101">
        <v>473</v>
      </c>
      <c r="K612" s="106">
        <f t="shared" si="28"/>
        <v>3377.22</v>
      </c>
      <c r="L612" s="106">
        <f t="shared" si="27"/>
        <v>337.72199999999998</v>
      </c>
      <c r="M612" s="106">
        <f t="shared" si="29"/>
        <v>3714.942</v>
      </c>
    </row>
    <row r="613" spans="1:13" s="101" customFormat="1" ht="20" customHeight="1" x14ac:dyDescent="0.2">
      <c r="A613" s="126">
        <v>611</v>
      </c>
      <c r="B613" s="105" t="s">
        <v>2225</v>
      </c>
      <c r="C613" s="105" t="s">
        <v>2224</v>
      </c>
      <c r="D613" s="105" t="s">
        <v>2223</v>
      </c>
      <c r="E613" s="115">
        <v>45952</v>
      </c>
      <c r="F613" s="105" t="s">
        <v>2222</v>
      </c>
      <c r="G613" s="105" t="s">
        <v>2221</v>
      </c>
      <c r="H613" s="101" t="s">
        <v>2105</v>
      </c>
      <c r="I613" s="106">
        <v>6.78</v>
      </c>
      <c r="J613" s="101">
        <v>115</v>
      </c>
      <c r="K613" s="106">
        <f t="shared" si="28"/>
        <v>779.7</v>
      </c>
      <c r="L613" s="106">
        <f t="shared" si="27"/>
        <v>77.970000000000013</v>
      </c>
      <c r="M613" s="106">
        <f t="shared" si="29"/>
        <v>857.67000000000007</v>
      </c>
    </row>
    <row r="614" spans="1:13" s="101" customFormat="1" ht="20" customHeight="1" x14ac:dyDescent="0.2">
      <c r="A614" s="126">
        <v>612</v>
      </c>
      <c r="B614" s="105" t="s">
        <v>2220</v>
      </c>
      <c r="C614" s="105" t="s">
        <v>2219</v>
      </c>
      <c r="D614" s="105" t="s">
        <v>2218</v>
      </c>
      <c r="E614" s="115">
        <v>45953</v>
      </c>
      <c r="F614" s="105" t="s">
        <v>2217</v>
      </c>
      <c r="G614" s="105" t="s">
        <v>2216</v>
      </c>
      <c r="H614" s="101" t="s">
        <v>2215</v>
      </c>
      <c r="I614" s="106">
        <v>5.51</v>
      </c>
      <c r="J614" s="101">
        <v>463</v>
      </c>
      <c r="K614" s="106">
        <f t="shared" si="28"/>
        <v>2551.13</v>
      </c>
      <c r="L614" s="106">
        <f t="shared" si="27"/>
        <v>255.11300000000003</v>
      </c>
      <c r="M614" s="106">
        <f t="shared" si="29"/>
        <v>2806.2429999999999</v>
      </c>
    </row>
    <row r="615" spans="1:13" s="101" customFormat="1" ht="20" customHeight="1" x14ac:dyDescent="0.2">
      <c r="A615" s="126">
        <v>613</v>
      </c>
      <c r="B615" s="105" t="s">
        <v>2214</v>
      </c>
      <c r="C615" s="105" t="s">
        <v>1563</v>
      </c>
      <c r="D615" s="105" t="s">
        <v>2213</v>
      </c>
      <c r="E615" s="115">
        <v>45954</v>
      </c>
      <c r="F615" s="105" t="s">
        <v>2212</v>
      </c>
      <c r="G615" s="105" t="s">
        <v>2211</v>
      </c>
      <c r="H615" s="101" t="s">
        <v>2210</v>
      </c>
      <c r="I615" s="106">
        <v>9.39</v>
      </c>
      <c r="J615" s="101">
        <v>845</v>
      </c>
      <c r="K615" s="106">
        <f t="shared" si="28"/>
        <v>7934.55</v>
      </c>
      <c r="L615" s="106">
        <f t="shared" si="27"/>
        <v>793.45500000000004</v>
      </c>
      <c r="M615" s="106">
        <f t="shared" si="29"/>
        <v>8728.005000000001</v>
      </c>
    </row>
    <row r="616" spans="1:13" s="101" customFormat="1" ht="20" customHeight="1" x14ac:dyDescent="0.2">
      <c r="A616" s="126">
        <v>614</v>
      </c>
      <c r="B616" s="105" t="s">
        <v>493</v>
      </c>
      <c r="C616" s="105" t="s">
        <v>1173</v>
      </c>
      <c r="D616" s="105" t="s">
        <v>2209</v>
      </c>
      <c r="E616" s="115">
        <v>45957</v>
      </c>
      <c r="F616" s="105" t="s">
        <v>2208</v>
      </c>
      <c r="G616" s="105" t="s">
        <v>2207</v>
      </c>
      <c r="H616" s="101" t="s">
        <v>2206</v>
      </c>
      <c r="I616" s="106">
        <v>5.6</v>
      </c>
      <c r="J616" s="101">
        <v>544</v>
      </c>
      <c r="K616" s="106">
        <f t="shared" si="28"/>
        <v>3046.3999999999996</v>
      </c>
      <c r="L616" s="106">
        <f t="shared" si="27"/>
        <v>304.64</v>
      </c>
      <c r="M616" s="106">
        <f t="shared" si="29"/>
        <v>3351.0399999999995</v>
      </c>
    </row>
    <row r="617" spans="1:13" s="101" customFormat="1" ht="20" customHeight="1" x14ac:dyDescent="0.2">
      <c r="A617" s="126">
        <v>615</v>
      </c>
      <c r="B617" s="105" t="s">
        <v>2205</v>
      </c>
      <c r="C617" s="105" t="s">
        <v>2204</v>
      </c>
      <c r="D617" s="105" t="s">
        <v>2203</v>
      </c>
      <c r="E617" s="115">
        <v>45958</v>
      </c>
      <c r="F617" s="105" t="s">
        <v>2202</v>
      </c>
      <c r="G617" s="105" t="s">
        <v>2201</v>
      </c>
      <c r="H617" s="101" t="s">
        <v>2200</v>
      </c>
      <c r="I617" s="106">
        <v>5.01</v>
      </c>
      <c r="J617" s="101">
        <v>957</v>
      </c>
      <c r="K617" s="106">
        <f t="shared" si="28"/>
        <v>4794.57</v>
      </c>
      <c r="L617" s="106">
        <f t="shared" si="27"/>
        <v>479.45699999999999</v>
      </c>
      <c r="M617" s="106">
        <f t="shared" si="29"/>
        <v>5274.027</v>
      </c>
    </row>
    <row r="618" spans="1:13" s="101" customFormat="1" ht="20" customHeight="1" x14ac:dyDescent="0.2">
      <c r="A618" s="126">
        <v>616</v>
      </c>
      <c r="B618" s="105" t="s">
        <v>2199</v>
      </c>
      <c r="C618" s="105" t="s">
        <v>331</v>
      </c>
      <c r="D618" s="105" t="s">
        <v>2198</v>
      </c>
      <c r="E618" s="115">
        <v>45959</v>
      </c>
      <c r="F618" s="105" t="s">
        <v>5114</v>
      </c>
      <c r="G618" s="105" t="s">
        <v>2197</v>
      </c>
      <c r="H618" s="101" t="s">
        <v>2196</v>
      </c>
      <c r="I618" s="106">
        <v>7.09</v>
      </c>
      <c r="J618" s="101">
        <v>132</v>
      </c>
      <c r="K618" s="106">
        <f t="shared" si="28"/>
        <v>935.88</v>
      </c>
      <c r="L618" s="106">
        <f t="shared" si="27"/>
        <v>93.588000000000008</v>
      </c>
      <c r="M618" s="106">
        <f t="shared" si="29"/>
        <v>1029.4680000000001</v>
      </c>
    </row>
    <row r="619" spans="1:13" s="101" customFormat="1" ht="20" customHeight="1" x14ac:dyDescent="0.2">
      <c r="A619" s="126">
        <v>617</v>
      </c>
      <c r="B619" s="105" t="s">
        <v>2195</v>
      </c>
      <c r="C619" s="105" t="s">
        <v>1602</v>
      </c>
      <c r="D619" s="105" t="s">
        <v>2194</v>
      </c>
      <c r="E619" s="115">
        <v>45960</v>
      </c>
      <c r="F619" s="105" t="s">
        <v>2193</v>
      </c>
      <c r="G619" s="105" t="s">
        <v>2192</v>
      </c>
      <c r="H619" s="101" t="s">
        <v>2191</v>
      </c>
      <c r="I619" s="106">
        <v>8.14</v>
      </c>
      <c r="J619" s="101">
        <v>509</v>
      </c>
      <c r="K619" s="106">
        <f t="shared" si="28"/>
        <v>4143.26</v>
      </c>
      <c r="L619" s="106">
        <f t="shared" si="27"/>
        <v>414.32600000000002</v>
      </c>
      <c r="M619" s="106">
        <f t="shared" si="29"/>
        <v>4557.5860000000002</v>
      </c>
    </row>
    <row r="620" spans="1:13" s="101" customFormat="1" ht="20" customHeight="1" x14ac:dyDescent="0.2">
      <c r="A620" s="126">
        <v>618</v>
      </c>
      <c r="B620" s="105" t="s">
        <v>2190</v>
      </c>
      <c r="C620" s="105" t="s">
        <v>2189</v>
      </c>
      <c r="D620" s="105" t="s">
        <v>2188</v>
      </c>
      <c r="E620" s="115">
        <v>45961</v>
      </c>
      <c r="F620" s="105" t="s">
        <v>5115</v>
      </c>
      <c r="G620" s="105" t="s">
        <v>2187</v>
      </c>
      <c r="H620" s="101" t="s">
        <v>2186</v>
      </c>
      <c r="I620" s="106">
        <v>5.38</v>
      </c>
      <c r="J620" s="101">
        <v>272</v>
      </c>
      <c r="K620" s="106">
        <f t="shared" si="28"/>
        <v>1463.36</v>
      </c>
      <c r="L620" s="106">
        <f t="shared" si="27"/>
        <v>146.33599999999998</v>
      </c>
      <c r="M620" s="106">
        <f t="shared" si="29"/>
        <v>1609.6959999999999</v>
      </c>
    </row>
    <row r="621" spans="1:13" s="101" customFormat="1" ht="20" customHeight="1" x14ac:dyDescent="0.2">
      <c r="A621" s="126">
        <v>619</v>
      </c>
      <c r="B621" s="105" t="s">
        <v>498</v>
      </c>
      <c r="C621" s="105" t="s">
        <v>1316</v>
      </c>
      <c r="D621" s="105" t="s">
        <v>2185</v>
      </c>
      <c r="E621" s="115">
        <v>45964</v>
      </c>
      <c r="F621" s="105" t="s">
        <v>5116</v>
      </c>
      <c r="G621" s="105" t="s">
        <v>2184</v>
      </c>
      <c r="H621" s="101" t="s">
        <v>2183</v>
      </c>
      <c r="I621" s="106">
        <v>9.9499999999999993</v>
      </c>
      <c r="J621" s="101">
        <v>450</v>
      </c>
      <c r="K621" s="106">
        <f t="shared" si="28"/>
        <v>4477.5</v>
      </c>
      <c r="L621" s="106">
        <f t="shared" si="27"/>
        <v>447.75</v>
      </c>
      <c r="M621" s="106">
        <f t="shared" si="29"/>
        <v>4925.25</v>
      </c>
    </row>
    <row r="622" spans="1:13" s="101" customFormat="1" ht="20" customHeight="1" x14ac:dyDescent="0.2">
      <c r="A622" s="126">
        <v>620</v>
      </c>
      <c r="B622" s="105" t="s">
        <v>2182</v>
      </c>
      <c r="C622" s="105" t="s">
        <v>1954</v>
      </c>
      <c r="D622" s="105" t="s">
        <v>2181</v>
      </c>
      <c r="E622" s="115">
        <v>45965</v>
      </c>
      <c r="F622" s="105" t="s">
        <v>2180</v>
      </c>
      <c r="G622" s="105" t="s">
        <v>2179</v>
      </c>
      <c r="H622" s="101" t="s">
        <v>2178</v>
      </c>
      <c r="I622" s="106">
        <v>8.3000000000000007</v>
      </c>
      <c r="J622" s="101">
        <v>634</v>
      </c>
      <c r="K622" s="106">
        <f t="shared" si="28"/>
        <v>5262.2000000000007</v>
      </c>
      <c r="L622" s="106">
        <f t="shared" si="27"/>
        <v>526.22000000000014</v>
      </c>
      <c r="M622" s="106">
        <f t="shared" si="29"/>
        <v>5788.420000000001</v>
      </c>
    </row>
    <row r="623" spans="1:13" s="101" customFormat="1" ht="20" customHeight="1" x14ac:dyDescent="0.2">
      <c r="A623" s="126">
        <v>621</v>
      </c>
      <c r="B623" s="105" t="s">
        <v>1041</v>
      </c>
      <c r="C623" s="105" t="s">
        <v>2177</v>
      </c>
      <c r="D623" s="105" t="s">
        <v>2176</v>
      </c>
      <c r="E623" s="115">
        <v>45966</v>
      </c>
      <c r="F623" s="105" t="s">
        <v>2175</v>
      </c>
      <c r="G623" s="105" t="s">
        <v>2174</v>
      </c>
      <c r="H623" s="101" t="s">
        <v>2173</v>
      </c>
      <c r="I623" s="106">
        <v>9.23</v>
      </c>
      <c r="J623" s="101">
        <v>334</v>
      </c>
      <c r="K623" s="106">
        <f t="shared" si="28"/>
        <v>3082.82</v>
      </c>
      <c r="L623" s="106">
        <f t="shared" si="27"/>
        <v>308.28200000000004</v>
      </c>
      <c r="M623" s="106">
        <f t="shared" si="29"/>
        <v>3391.1020000000003</v>
      </c>
    </row>
    <row r="624" spans="1:13" s="101" customFormat="1" ht="20" customHeight="1" x14ac:dyDescent="0.2">
      <c r="A624" s="126">
        <v>622</v>
      </c>
      <c r="B624" s="105" t="s">
        <v>2172</v>
      </c>
      <c r="C624" s="105" t="s">
        <v>2171</v>
      </c>
      <c r="D624" s="105" t="s">
        <v>2170</v>
      </c>
      <c r="E624" s="115">
        <v>45967</v>
      </c>
      <c r="F624" s="105" t="s">
        <v>5117</v>
      </c>
      <c r="G624" s="105" t="s">
        <v>2169</v>
      </c>
      <c r="H624" s="101" t="s">
        <v>2168</v>
      </c>
      <c r="I624" s="106">
        <v>6.13</v>
      </c>
      <c r="J624" s="101">
        <v>462</v>
      </c>
      <c r="K624" s="106">
        <f t="shared" si="28"/>
        <v>2832.06</v>
      </c>
      <c r="L624" s="106">
        <f t="shared" si="27"/>
        <v>283.20600000000002</v>
      </c>
      <c r="M624" s="106">
        <f t="shared" si="29"/>
        <v>3115.2660000000001</v>
      </c>
    </row>
    <row r="625" spans="1:13" s="101" customFormat="1" ht="20" customHeight="1" x14ac:dyDescent="0.2">
      <c r="A625" s="126">
        <v>623</v>
      </c>
      <c r="B625" s="105" t="s">
        <v>1019</v>
      </c>
      <c r="C625" s="105" t="s">
        <v>2167</v>
      </c>
      <c r="D625" s="105" t="s">
        <v>2166</v>
      </c>
      <c r="E625" s="115">
        <v>45968</v>
      </c>
      <c r="F625" s="105" t="s">
        <v>2165</v>
      </c>
      <c r="G625" s="105" t="s">
        <v>2164</v>
      </c>
      <c r="H625" s="101" t="s">
        <v>2163</v>
      </c>
      <c r="I625" s="106">
        <v>6.55</v>
      </c>
      <c r="J625" s="101">
        <v>151</v>
      </c>
      <c r="K625" s="106">
        <f t="shared" si="28"/>
        <v>989.05</v>
      </c>
      <c r="L625" s="106">
        <f t="shared" si="27"/>
        <v>98.905000000000001</v>
      </c>
      <c r="M625" s="106">
        <f t="shared" si="29"/>
        <v>1087.9549999999999</v>
      </c>
    </row>
    <row r="626" spans="1:13" s="101" customFormat="1" ht="20" customHeight="1" x14ac:dyDescent="0.2">
      <c r="A626" s="126">
        <v>624</v>
      </c>
      <c r="B626" s="105" t="s">
        <v>2162</v>
      </c>
      <c r="C626" s="105" t="s">
        <v>792</v>
      </c>
      <c r="D626" s="105" t="s">
        <v>2161</v>
      </c>
      <c r="E626" s="115">
        <v>45971</v>
      </c>
      <c r="F626" s="105" t="s">
        <v>5118</v>
      </c>
      <c r="G626" s="105" t="s">
        <v>2160</v>
      </c>
      <c r="H626" s="101" t="s">
        <v>2159</v>
      </c>
      <c r="I626" s="106">
        <v>9.68</v>
      </c>
      <c r="J626" s="101">
        <v>172</v>
      </c>
      <c r="K626" s="106">
        <f t="shared" si="28"/>
        <v>1664.96</v>
      </c>
      <c r="L626" s="106">
        <f t="shared" si="27"/>
        <v>166.49600000000001</v>
      </c>
      <c r="M626" s="106">
        <f t="shared" si="29"/>
        <v>1831.4560000000001</v>
      </c>
    </row>
    <row r="627" spans="1:13" s="101" customFormat="1" ht="20" customHeight="1" x14ac:dyDescent="0.2">
      <c r="A627" s="126">
        <v>625</v>
      </c>
      <c r="B627" s="105" t="s">
        <v>2158</v>
      </c>
      <c r="C627" s="105" t="s">
        <v>2157</v>
      </c>
      <c r="D627" s="105" t="s">
        <v>2156</v>
      </c>
      <c r="E627" s="115">
        <v>45972</v>
      </c>
      <c r="F627" s="105" t="s">
        <v>733</v>
      </c>
      <c r="G627" s="105" t="s">
        <v>2155</v>
      </c>
      <c r="H627" s="101" t="s">
        <v>2154</v>
      </c>
      <c r="I627" s="106">
        <v>9.65</v>
      </c>
      <c r="J627" s="101">
        <v>651</v>
      </c>
      <c r="K627" s="106">
        <f t="shared" si="28"/>
        <v>6282.1500000000005</v>
      </c>
      <c r="L627" s="106">
        <f t="shared" si="27"/>
        <v>628.21500000000015</v>
      </c>
      <c r="M627" s="106">
        <f t="shared" si="29"/>
        <v>6910.3650000000007</v>
      </c>
    </row>
    <row r="628" spans="1:13" s="101" customFormat="1" ht="20" customHeight="1" x14ac:dyDescent="0.2">
      <c r="A628" s="126">
        <v>626</v>
      </c>
      <c r="B628" s="105" t="s">
        <v>2153</v>
      </c>
      <c r="C628" s="105" t="s">
        <v>1106</v>
      </c>
      <c r="D628" s="105" t="s">
        <v>2152</v>
      </c>
      <c r="E628" s="115">
        <v>45973</v>
      </c>
      <c r="F628" s="105" t="s">
        <v>5119</v>
      </c>
      <c r="G628" s="105" t="s">
        <v>2151</v>
      </c>
      <c r="H628" s="101" t="s">
        <v>2150</v>
      </c>
      <c r="I628" s="106">
        <v>7.83</v>
      </c>
      <c r="J628" s="101">
        <v>337</v>
      </c>
      <c r="K628" s="106">
        <f t="shared" si="28"/>
        <v>2638.71</v>
      </c>
      <c r="L628" s="106">
        <f t="shared" si="27"/>
        <v>263.87100000000004</v>
      </c>
      <c r="M628" s="106">
        <f t="shared" si="29"/>
        <v>2902.5810000000001</v>
      </c>
    </row>
    <row r="629" spans="1:13" s="101" customFormat="1" ht="20" customHeight="1" x14ac:dyDescent="0.2">
      <c r="A629" s="126">
        <v>627</v>
      </c>
      <c r="B629" s="105" t="s">
        <v>2149</v>
      </c>
      <c r="C629" s="105" t="s">
        <v>914</v>
      </c>
      <c r="D629" s="105" t="s">
        <v>2148</v>
      </c>
      <c r="E629" s="115">
        <v>45974</v>
      </c>
      <c r="F629" s="105" t="s">
        <v>2147</v>
      </c>
      <c r="G629" s="105" t="s">
        <v>2146</v>
      </c>
      <c r="H629" s="101" t="s">
        <v>2145</v>
      </c>
      <c r="I629" s="106">
        <v>5.31</v>
      </c>
      <c r="J629" s="101">
        <v>318</v>
      </c>
      <c r="K629" s="106">
        <f t="shared" si="28"/>
        <v>1688.58</v>
      </c>
      <c r="L629" s="106">
        <f t="shared" si="27"/>
        <v>168.858</v>
      </c>
      <c r="M629" s="106">
        <f t="shared" si="29"/>
        <v>1857.4379999999999</v>
      </c>
    </row>
    <row r="630" spans="1:13" s="101" customFormat="1" ht="20" customHeight="1" x14ac:dyDescent="0.2">
      <c r="A630" s="126">
        <v>628</v>
      </c>
      <c r="B630" s="105" t="s">
        <v>2144</v>
      </c>
      <c r="C630" s="105" t="s">
        <v>2143</v>
      </c>
      <c r="D630" s="105" t="s">
        <v>2142</v>
      </c>
      <c r="E630" s="115">
        <v>45975</v>
      </c>
      <c r="F630" s="105" t="s">
        <v>2141</v>
      </c>
      <c r="G630" s="105" t="s">
        <v>2140</v>
      </c>
      <c r="H630" s="101" t="s">
        <v>1684</v>
      </c>
      <c r="I630" s="106">
        <v>9.32</v>
      </c>
      <c r="J630" s="101">
        <v>227</v>
      </c>
      <c r="K630" s="106">
        <f t="shared" si="28"/>
        <v>2115.64</v>
      </c>
      <c r="L630" s="106">
        <f t="shared" si="27"/>
        <v>211.56399999999999</v>
      </c>
      <c r="M630" s="106">
        <f t="shared" si="29"/>
        <v>2327.2039999999997</v>
      </c>
    </row>
    <row r="631" spans="1:13" s="101" customFormat="1" ht="20" customHeight="1" x14ac:dyDescent="0.2">
      <c r="A631" s="126">
        <v>629</v>
      </c>
      <c r="B631" s="105" t="s">
        <v>2067</v>
      </c>
      <c r="C631" s="105" t="s">
        <v>1076</v>
      </c>
      <c r="D631" s="105" t="s">
        <v>2139</v>
      </c>
      <c r="E631" s="115">
        <v>45978</v>
      </c>
      <c r="F631" s="105" t="s">
        <v>2138</v>
      </c>
      <c r="G631" s="105" t="s">
        <v>2137</v>
      </c>
      <c r="H631" s="101" t="s">
        <v>2136</v>
      </c>
      <c r="I631" s="106">
        <v>8.6999999999999993</v>
      </c>
      <c r="J631" s="101">
        <v>130</v>
      </c>
      <c r="K631" s="106">
        <f t="shared" si="28"/>
        <v>1131</v>
      </c>
      <c r="L631" s="106">
        <f t="shared" si="27"/>
        <v>113.10000000000001</v>
      </c>
      <c r="M631" s="106">
        <f t="shared" si="29"/>
        <v>1244.0999999999999</v>
      </c>
    </row>
    <row r="632" spans="1:13" s="101" customFormat="1" ht="20" customHeight="1" x14ac:dyDescent="0.2">
      <c r="A632" s="126">
        <v>630</v>
      </c>
      <c r="B632" s="105" t="s">
        <v>2135</v>
      </c>
      <c r="C632" s="105" t="s">
        <v>480</v>
      </c>
      <c r="D632" s="105" t="s">
        <v>2134</v>
      </c>
      <c r="E632" s="115">
        <v>45979</v>
      </c>
      <c r="F632" s="105" t="s">
        <v>2133</v>
      </c>
      <c r="G632" s="105" t="s">
        <v>2132</v>
      </c>
      <c r="H632" s="101" t="s">
        <v>2131</v>
      </c>
      <c r="I632" s="106">
        <v>6.94</v>
      </c>
      <c r="J632" s="101">
        <v>432</v>
      </c>
      <c r="K632" s="106">
        <f t="shared" si="28"/>
        <v>2998.0800000000004</v>
      </c>
      <c r="L632" s="106">
        <f t="shared" si="27"/>
        <v>299.80800000000005</v>
      </c>
      <c r="M632" s="106">
        <f t="shared" si="29"/>
        <v>3297.8880000000004</v>
      </c>
    </row>
    <row r="633" spans="1:13" s="101" customFormat="1" ht="20" customHeight="1" x14ac:dyDescent="0.2">
      <c r="A633" s="126">
        <v>631</v>
      </c>
      <c r="B633" s="105" t="s">
        <v>2130</v>
      </c>
      <c r="C633" s="105" t="s">
        <v>2129</v>
      </c>
      <c r="D633" s="105" t="s">
        <v>2128</v>
      </c>
      <c r="E633" s="115">
        <v>45980</v>
      </c>
      <c r="F633" s="105" t="s">
        <v>2127</v>
      </c>
      <c r="G633" s="105" t="s">
        <v>2126</v>
      </c>
      <c r="H633" s="101" t="s">
        <v>2125</v>
      </c>
      <c r="I633" s="106">
        <v>9.39</v>
      </c>
      <c r="J633" s="101">
        <v>124</v>
      </c>
      <c r="K633" s="106">
        <f t="shared" si="28"/>
        <v>1164.3600000000001</v>
      </c>
      <c r="L633" s="106">
        <f t="shared" si="27"/>
        <v>116.43600000000002</v>
      </c>
      <c r="M633" s="106">
        <f t="shared" si="29"/>
        <v>1280.796</v>
      </c>
    </row>
    <row r="634" spans="1:13" s="101" customFormat="1" ht="20" customHeight="1" x14ac:dyDescent="0.2">
      <c r="A634" s="126">
        <v>632</v>
      </c>
      <c r="B634" s="105" t="s">
        <v>2124</v>
      </c>
      <c r="C634" s="105" t="s">
        <v>2123</v>
      </c>
      <c r="D634" s="105" t="s">
        <v>2122</v>
      </c>
      <c r="E634" s="115">
        <v>45981</v>
      </c>
      <c r="F634" s="105" t="s">
        <v>5120</v>
      </c>
      <c r="G634" s="105" t="s">
        <v>2121</v>
      </c>
      <c r="H634" s="101" t="s">
        <v>2120</v>
      </c>
      <c r="I634" s="106">
        <v>6.29</v>
      </c>
      <c r="J634" s="101">
        <v>203</v>
      </c>
      <c r="K634" s="106">
        <f t="shared" si="28"/>
        <v>1276.8700000000001</v>
      </c>
      <c r="L634" s="106">
        <f t="shared" si="27"/>
        <v>127.68700000000001</v>
      </c>
      <c r="M634" s="106">
        <f t="shared" si="29"/>
        <v>1404.5570000000002</v>
      </c>
    </row>
    <row r="635" spans="1:13" s="101" customFormat="1" ht="20" customHeight="1" x14ac:dyDescent="0.2">
      <c r="A635" s="126">
        <v>633</v>
      </c>
      <c r="B635" s="105" t="s">
        <v>2119</v>
      </c>
      <c r="C635" s="105" t="s">
        <v>2118</v>
      </c>
      <c r="D635" s="105" t="s">
        <v>2117</v>
      </c>
      <c r="E635" s="115">
        <v>45982</v>
      </c>
      <c r="F635" s="105" t="s">
        <v>2116</v>
      </c>
      <c r="G635" s="105" t="s">
        <v>2115</v>
      </c>
      <c r="H635" s="101" t="s">
        <v>2114</v>
      </c>
      <c r="I635" s="106">
        <v>5.62</v>
      </c>
      <c r="J635" s="101">
        <v>301</v>
      </c>
      <c r="K635" s="106">
        <f t="shared" si="28"/>
        <v>1691.6200000000001</v>
      </c>
      <c r="L635" s="106">
        <f t="shared" si="27"/>
        <v>169.16200000000003</v>
      </c>
      <c r="M635" s="106">
        <f t="shared" si="29"/>
        <v>1860.7820000000002</v>
      </c>
    </row>
    <row r="636" spans="1:13" s="101" customFormat="1" ht="20" customHeight="1" x14ac:dyDescent="0.2">
      <c r="A636" s="126">
        <v>634</v>
      </c>
      <c r="B636" s="105" t="s">
        <v>2113</v>
      </c>
      <c r="C636" s="105" t="s">
        <v>1505</v>
      </c>
      <c r="D636" s="105" t="s">
        <v>2112</v>
      </c>
      <c r="E636" s="115">
        <v>45985</v>
      </c>
      <c r="F636" s="105" t="s">
        <v>2111</v>
      </c>
      <c r="G636" s="105" t="s">
        <v>2110</v>
      </c>
      <c r="H636" s="101" t="s">
        <v>2109</v>
      </c>
      <c r="I636" s="106">
        <v>6</v>
      </c>
      <c r="J636" s="101">
        <v>780</v>
      </c>
      <c r="K636" s="106">
        <f t="shared" si="28"/>
        <v>4680</v>
      </c>
      <c r="L636" s="106">
        <f t="shared" si="27"/>
        <v>468</v>
      </c>
      <c r="M636" s="106">
        <f t="shared" si="29"/>
        <v>5148</v>
      </c>
    </row>
    <row r="637" spans="1:13" s="101" customFormat="1" ht="20" customHeight="1" x14ac:dyDescent="0.2">
      <c r="A637" s="126">
        <v>635</v>
      </c>
      <c r="B637" s="105" t="s">
        <v>36</v>
      </c>
      <c r="C637" s="105" t="s">
        <v>348</v>
      </c>
      <c r="D637" s="105" t="s">
        <v>2108</v>
      </c>
      <c r="E637" s="115">
        <v>45986</v>
      </c>
      <c r="F637" s="105" t="s">
        <v>2107</v>
      </c>
      <c r="G637" s="105" t="s">
        <v>2106</v>
      </c>
      <c r="H637" s="101" t="s">
        <v>2105</v>
      </c>
      <c r="I637" s="106">
        <v>5.42</v>
      </c>
      <c r="J637" s="101">
        <v>238</v>
      </c>
      <c r="K637" s="106">
        <f t="shared" si="28"/>
        <v>1289.96</v>
      </c>
      <c r="L637" s="106">
        <f t="shared" si="27"/>
        <v>128.99600000000001</v>
      </c>
      <c r="M637" s="106">
        <f t="shared" si="29"/>
        <v>1418.9560000000001</v>
      </c>
    </row>
    <row r="638" spans="1:13" s="101" customFormat="1" ht="20" customHeight="1" x14ac:dyDescent="0.2">
      <c r="A638" s="126">
        <v>636</v>
      </c>
      <c r="B638" s="105" t="s">
        <v>2104</v>
      </c>
      <c r="C638" s="105" t="s">
        <v>616</v>
      </c>
      <c r="D638" s="105" t="s">
        <v>2103</v>
      </c>
      <c r="E638" s="115">
        <v>45987</v>
      </c>
      <c r="F638" s="105" t="s">
        <v>2102</v>
      </c>
      <c r="G638" s="105" t="s">
        <v>2101</v>
      </c>
      <c r="H638" s="101" t="s">
        <v>2100</v>
      </c>
      <c r="I638" s="106">
        <v>7.84</v>
      </c>
      <c r="J638" s="101">
        <v>700</v>
      </c>
      <c r="K638" s="106">
        <f t="shared" si="28"/>
        <v>5488</v>
      </c>
      <c r="L638" s="106">
        <f t="shared" si="27"/>
        <v>548.80000000000007</v>
      </c>
      <c r="M638" s="106">
        <f t="shared" si="29"/>
        <v>6036.8</v>
      </c>
    </row>
    <row r="639" spans="1:13" s="101" customFormat="1" ht="20" customHeight="1" x14ac:dyDescent="0.2">
      <c r="A639" s="126">
        <v>637</v>
      </c>
      <c r="B639" s="105" t="s">
        <v>2099</v>
      </c>
      <c r="C639" s="105" t="s">
        <v>983</v>
      </c>
      <c r="D639" s="105" t="s">
        <v>2098</v>
      </c>
      <c r="E639" s="115">
        <v>45988</v>
      </c>
      <c r="F639" s="105" t="s">
        <v>5121</v>
      </c>
      <c r="G639" s="105" t="s">
        <v>2097</v>
      </c>
      <c r="H639" s="101" t="s">
        <v>2096</v>
      </c>
      <c r="I639" s="106">
        <v>7.79</v>
      </c>
      <c r="J639" s="101">
        <v>519</v>
      </c>
      <c r="K639" s="106">
        <f t="shared" si="28"/>
        <v>4043.01</v>
      </c>
      <c r="L639" s="106">
        <f t="shared" si="27"/>
        <v>404.30100000000004</v>
      </c>
      <c r="M639" s="106">
        <f t="shared" si="29"/>
        <v>4447.3110000000006</v>
      </c>
    </row>
    <row r="640" spans="1:13" s="101" customFormat="1" ht="20" customHeight="1" x14ac:dyDescent="0.2">
      <c r="A640" s="126">
        <v>638</v>
      </c>
      <c r="B640" s="105" t="s">
        <v>1808</v>
      </c>
      <c r="C640" s="105" t="s">
        <v>1247</v>
      </c>
      <c r="D640" s="105" t="s">
        <v>2095</v>
      </c>
      <c r="E640" s="115">
        <v>45989</v>
      </c>
      <c r="F640" s="105" t="s">
        <v>2094</v>
      </c>
      <c r="G640" s="105" t="s">
        <v>2093</v>
      </c>
      <c r="H640" s="101" t="s">
        <v>2092</v>
      </c>
      <c r="I640" s="106">
        <v>5.81</v>
      </c>
      <c r="J640" s="101">
        <v>911</v>
      </c>
      <c r="K640" s="106">
        <f t="shared" si="28"/>
        <v>5292.91</v>
      </c>
      <c r="L640" s="106">
        <f t="shared" si="27"/>
        <v>529.29100000000005</v>
      </c>
      <c r="M640" s="106">
        <f t="shared" si="29"/>
        <v>5822.201</v>
      </c>
    </row>
    <row r="641" spans="1:13" s="101" customFormat="1" ht="20" customHeight="1" x14ac:dyDescent="0.2">
      <c r="A641" s="126">
        <v>639</v>
      </c>
      <c r="B641" s="105" t="s">
        <v>2091</v>
      </c>
      <c r="C641" s="105" t="s">
        <v>969</v>
      </c>
      <c r="D641" s="105" t="s">
        <v>2090</v>
      </c>
      <c r="E641" s="115">
        <v>45992</v>
      </c>
      <c r="F641" s="105" t="s">
        <v>2089</v>
      </c>
      <c r="G641" s="105" t="s">
        <v>2088</v>
      </c>
      <c r="H641" s="101" t="s">
        <v>2087</v>
      </c>
      <c r="I641" s="106">
        <v>5.44</v>
      </c>
      <c r="J641" s="101">
        <v>434</v>
      </c>
      <c r="K641" s="106">
        <f t="shared" si="28"/>
        <v>2360.96</v>
      </c>
      <c r="L641" s="106">
        <f t="shared" si="27"/>
        <v>236.096</v>
      </c>
      <c r="M641" s="106">
        <f t="shared" si="29"/>
        <v>2597.056</v>
      </c>
    </row>
    <row r="642" spans="1:13" s="101" customFormat="1" ht="20" customHeight="1" x14ac:dyDescent="0.2">
      <c r="A642" s="126">
        <v>640</v>
      </c>
      <c r="B642" s="105" t="s">
        <v>35</v>
      </c>
      <c r="C642" s="105" t="s">
        <v>1234</v>
      </c>
      <c r="D642" s="105" t="s">
        <v>2086</v>
      </c>
      <c r="E642" s="115">
        <v>45993</v>
      </c>
      <c r="F642" s="105" t="s">
        <v>2085</v>
      </c>
      <c r="G642" s="105" t="s">
        <v>2084</v>
      </c>
      <c r="H642" s="101" t="s">
        <v>2083</v>
      </c>
      <c r="I642" s="106">
        <v>7.02</v>
      </c>
      <c r="J642" s="101">
        <v>10</v>
      </c>
      <c r="K642" s="106">
        <f t="shared" si="28"/>
        <v>70.199999999999989</v>
      </c>
      <c r="L642" s="106">
        <f t="shared" si="27"/>
        <v>7.02</v>
      </c>
      <c r="M642" s="106">
        <f t="shared" si="29"/>
        <v>77.219999999999985</v>
      </c>
    </row>
    <row r="643" spans="1:13" s="101" customFormat="1" ht="20" customHeight="1" x14ac:dyDescent="0.2">
      <c r="A643" s="126">
        <v>641</v>
      </c>
      <c r="B643" s="105" t="s">
        <v>2082</v>
      </c>
      <c r="C643" s="105" t="s">
        <v>2081</v>
      </c>
      <c r="D643" s="105" t="s">
        <v>2080</v>
      </c>
      <c r="E643" s="115">
        <v>45994</v>
      </c>
      <c r="F643" s="105" t="s">
        <v>5122</v>
      </c>
      <c r="G643" s="105" t="s">
        <v>2079</v>
      </c>
      <c r="H643" s="101" t="s">
        <v>2078</v>
      </c>
      <c r="I643" s="106">
        <v>6.23</v>
      </c>
      <c r="J643" s="101">
        <v>473</v>
      </c>
      <c r="K643" s="106">
        <f t="shared" si="28"/>
        <v>2946.7900000000004</v>
      </c>
      <c r="L643" s="106">
        <f t="shared" ref="L643:L706" si="30">K643*Tax_Rate</f>
        <v>294.67900000000003</v>
      </c>
      <c r="M643" s="106">
        <f t="shared" si="29"/>
        <v>3241.4690000000005</v>
      </c>
    </row>
    <row r="644" spans="1:13" s="101" customFormat="1" ht="20" customHeight="1" x14ac:dyDescent="0.2">
      <c r="A644" s="126">
        <v>642</v>
      </c>
      <c r="B644" s="105" t="s">
        <v>2077</v>
      </c>
      <c r="C644" s="105" t="s">
        <v>319</v>
      </c>
      <c r="D644" s="105" t="s">
        <v>2076</v>
      </c>
      <c r="E644" s="115">
        <v>45995</v>
      </c>
      <c r="F644" s="105" t="s">
        <v>2075</v>
      </c>
      <c r="G644" s="105" t="s">
        <v>2074</v>
      </c>
      <c r="H644" s="101" t="s">
        <v>2073</v>
      </c>
      <c r="I644" s="106">
        <v>9.59</v>
      </c>
      <c r="J644" s="101">
        <v>428</v>
      </c>
      <c r="K644" s="106">
        <f t="shared" ref="K644:K707" si="31">SUM(I644*J644)</f>
        <v>4104.5199999999995</v>
      </c>
      <c r="L644" s="106">
        <f t="shared" si="30"/>
        <v>410.452</v>
      </c>
      <c r="M644" s="106">
        <f t="shared" ref="M644:M707" si="32">SUM(K644+L644)</f>
        <v>4514.9719999999998</v>
      </c>
    </row>
    <row r="645" spans="1:13" s="101" customFormat="1" ht="20" customHeight="1" x14ac:dyDescent="0.2">
      <c r="A645" s="126">
        <v>643</v>
      </c>
      <c r="B645" s="105" t="s">
        <v>1306</v>
      </c>
      <c r="C645" s="105" t="s">
        <v>2072</v>
      </c>
      <c r="D645" s="105" t="s">
        <v>2071</v>
      </c>
      <c r="E645" s="115">
        <v>45996</v>
      </c>
      <c r="F645" s="105" t="s">
        <v>2070</v>
      </c>
      <c r="G645" s="105" t="s">
        <v>2069</v>
      </c>
      <c r="H645" s="101" t="s">
        <v>2068</v>
      </c>
      <c r="I645" s="106">
        <v>5.29</v>
      </c>
      <c r="J645" s="101">
        <v>282</v>
      </c>
      <c r="K645" s="106">
        <f t="shared" si="31"/>
        <v>1491.78</v>
      </c>
      <c r="L645" s="106">
        <f t="shared" si="30"/>
        <v>149.178</v>
      </c>
      <c r="M645" s="106">
        <f t="shared" si="32"/>
        <v>1640.9580000000001</v>
      </c>
    </row>
    <row r="646" spans="1:13" s="101" customFormat="1" ht="20" customHeight="1" x14ac:dyDescent="0.2">
      <c r="A646" s="126">
        <v>644</v>
      </c>
      <c r="B646" s="105" t="s">
        <v>2067</v>
      </c>
      <c r="C646" s="105" t="s">
        <v>2066</v>
      </c>
      <c r="D646" s="105" t="s">
        <v>2065</v>
      </c>
      <c r="E646" s="115">
        <v>45999</v>
      </c>
      <c r="F646" s="105" t="s">
        <v>2064</v>
      </c>
      <c r="G646" s="105" t="s">
        <v>2063</v>
      </c>
      <c r="H646" s="101" t="s">
        <v>2062</v>
      </c>
      <c r="I646" s="106">
        <v>8.76</v>
      </c>
      <c r="J646" s="101">
        <v>181</v>
      </c>
      <c r="K646" s="106">
        <f t="shared" si="31"/>
        <v>1585.56</v>
      </c>
      <c r="L646" s="106">
        <f t="shared" si="30"/>
        <v>158.55600000000001</v>
      </c>
      <c r="M646" s="106">
        <f t="shared" si="32"/>
        <v>1744.116</v>
      </c>
    </row>
    <row r="647" spans="1:13" s="101" customFormat="1" ht="20" customHeight="1" x14ac:dyDescent="0.2">
      <c r="A647" s="126">
        <v>645</v>
      </c>
      <c r="B647" s="105" t="s">
        <v>2061</v>
      </c>
      <c r="C647" s="105" t="s">
        <v>830</v>
      </c>
      <c r="D647" s="105" t="s">
        <v>2060</v>
      </c>
      <c r="E647" s="115">
        <v>46000</v>
      </c>
      <c r="F647" s="105" t="s">
        <v>5123</v>
      </c>
      <c r="G647" s="105" t="s">
        <v>2059</v>
      </c>
      <c r="H647" s="101" t="s">
        <v>2058</v>
      </c>
      <c r="I647" s="106">
        <v>9.36</v>
      </c>
      <c r="J647" s="101">
        <v>198</v>
      </c>
      <c r="K647" s="106">
        <f t="shared" si="31"/>
        <v>1853.28</v>
      </c>
      <c r="L647" s="106">
        <f t="shared" si="30"/>
        <v>185.328</v>
      </c>
      <c r="M647" s="106">
        <f t="shared" si="32"/>
        <v>2038.6079999999999</v>
      </c>
    </row>
    <row r="648" spans="1:13" s="101" customFormat="1" ht="20" customHeight="1" x14ac:dyDescent="0.2">
      <c r="A648" s="126">
        <v>646</v>
      </c>
      <c r="B648" s="105" t="s">
        <v>1667</v>
      </c>
      <c r="C648" s="105" t="s">
        <v>2057</v>
      </c>
      <c r="D648" s="105" t="s">
        <v>2056</v>
      </c>
      <c r="E648" s="115">
        <v>46001</v>
      </c>
      <c r="F648" s="105" t="s">
        <v>5124</v>
      </c>
      <c r="G648" s="105" t="s">
        <v>2055</v>
      </c>
      <c r="H648" s="101" t="s">
        <v>2054</v>
      </c>
      <c r="I648" s="106">
        <v>6.57</v>
      </c>
      <c r="J648" s="101">
        <v>921</v>
      </c>
      <c r="K648" s="106">
        <f t="shared" si="31"/>
        <v>6050.97</v>
      </c>
      <c r="L648" s="106">
        <f t="shared" si="30"/>
        <v>605.09700000000009</v>
      </c>
      <c r="M648" s="106">
        <f t="shared" si="32"/>
        <v>6656.067</v>
      </c>
    </row>
    <row r="649" spans="1:13" s="101" customFormat="1" ht="20" customHeight="1" x14ac:dyDescent="0.2">
      <c r="A649" s="126">
        <v>647</v>
      </c>
      <c r="B649" s="105" t="s">
        <v>498</v>
      </c>
      <c r="C649" s="105" t="s">
        <v>2053</v>
      </c>
      <c r="D649" s="105" t="s">
        <v>2052</v>
      </c>
      <c r="E649" s="115">
        <v>46002</v>
      </c>
      <c r="F649" s="105" t="s">
        <v>5125</v>
      </c>
      <c r="G649" s="105" t="s">
        <v>2051</v>
      </c>
      <c r="H649" s="101" t="s">
        <v>2050</v>
      </c>
      <c r="I649" s="106">
        <v>6.42</v>
      </c>
      <c r="J649" s="101">
        <v>215</v>
      </c>
      <c r="K649" s="106">
        <f t="shared" si="31"/>
        <v>1380.3</v>
      </c>
      <c r="L649" s="106">
        <f t="shared" si="30"/>
        <v>138.03</v>
      </c>
      <c r="M649" s="106">
        <f t="shared" si="32"/>
        <v>1518.33</v>
      </c>
    </row>
    <row r="650" spans="1:13" s="101" customFormat="1" ht="20" customHeight="1" x14ac:dyDescent="0.2">
      <c r="A650" s="126">
        <v>648</v>
      </c>
      <c r="B650" s="105" t="s">
        <v>2049</v>
      </c>
      <c r="C650" s="105" t="s">
        <v>2048</v>
      </c>
      <c r="D650" s="105" t="s">
        <v>2047</v>
      </c>
      <c r="E650" s="115">
        <v>46003</v>
      </c>
      <c r="F650" s="105" t="s">
        <v>5126</v>
      </c>
      <c r="G650" s="105" t="s">
        <v>2046</v>
      </c>
      <c r="H650" s="101" t="s">
        <v>2045</v>
      </c>
      <c r="I650" s="106">
        <v>9.42</v>
      </c>
      <c r="J650" s="101">
        <v>346</v>
      </c>
      <c r="K650" s="106">
        <f t="shared" si="31"/>
        <v>3259.32</v>
      </c>
      <c r="L650" s="106">
        <f t="shared" si="30"/>
        <v>325.93200000000002</v>
      </c>
      <c r="M650" s="106">
        <f t="shared" si="32"/>
        <v>3585.2520000000004</v>
      </c>
    </row>
    <row r="651" spans="1:13" s="101" customFormat="1" ht="20" customHeight="1" x14ac:dyDescent="0.2">
      <c r="A651" s="126">
        <v>649</v>
      </c>
      <c r="B651" s="105" t="s">
        <v>2044</v>
      </c>
      <c r="C651" s="105" t="s">
        <v>2043</v>
      </c>
      <c r="D651" s="105" t="s">
        <v>2042</v>
      </c>
      <c r="E651" s="115">
        <v>46006</v>
      </c>
      <c r="F651" s="105" t="s">
        <v>5127</v>
      </c>
      <c r="G651" s="105" t="s">
        <v>2041</v>
      </c>
      <c r="H651" s="101" t="s">
        <v>2040</v>
      </c>
      <c r="I651" s="106">
        <v>8.11</v>
      </c>
      <c r="J651" s="101">
        <v>355</v>
      </c>
      <c r="K651" s="106">
        <f t="shared" si="31"/>
        <v>2879.0499999999997</v>
      </c>
      <c r="L651" s="106">
        <f t="shared" si="30"/>
        <v>287.90499999999997</v>
      </c>
      <c r="M651" s="106">
        <f t="shared" si="32"/>
        <v>3166.9549999999999</v>
      </c>
    </row>
    <row r="652" spans="1:13" s="101" customFormat="1" ht="20" customHeight="1" x14ac:dyDescent="0.2">
      <c r="A652" s="126">
        <v>650</v>
      </c>
      <c r="B652" s="105" t="s">
        <v>2039</v>
      </c>
      <c r="C652" s="105" t="s">
        <v>2038</v>
      </c>
      <c r="D652" s="105" t="s">
        <v>2037</v>
      </c>
      <c r="E652" s="115">
        <v>46007</v>
      </c>
      <c r="F652" s="105" t="s">
        <v>5128</v>
      </c>
      <c r="G652" s="105" t="s">
        <v>2036</v>
      </c>
      <c r="H652" s="101" t="s">
        <v>2035</v>
      </c>
      <c r="I652" s="106">
        <v>7.44</v>
      </c>
      <c r="J652" s="101">
        <v>554</v>
      </c>
      <c r="K652" s="106">
        <f t="shared" si="31"/>
        <v>4121.76</v>
      </c>
      <c r="L652" s="106">
        <f t="shared" si="30"/>
        <v>412.17600000000004</v>
      </c>
      <c r="M652" s="106">
        <f t="shared" si="32"/>
        <v>4533.9360000000006</v>
      </c>
    </row>
    <row r="653" spans="1:13" s="101" customFormat="1" ht="20" customHeight="1" x14ac:dyDescent="0.2">
      <c r="A653" s="126">
        <v>651</v>
      </c>
      <c r="B653" s="105" t="s">
        <v>2034</v>
      </c>
      <c r="C653" s="105" t="s">
        <v>824</v>
      </c>
      <c r="D653" s="105" t="s">
        <v>2033</v>
      </c>
      <c r="E653" s="115">
        <v>46008</v>
      </c>
      <c r="F653" s="105" t="s">
        <v>2032</v>
      </c>
      <c r="G653" s="105" t="s">
        <v>2031</v>
      </c>
      <c r="H653" s="101" t="s">
        <v>2030</v>
      </c>
      <c r="I653" s="106">
        <v>7.05</v>
      </c>
      <c r="J653" s="101">
        <v>686</v>
      </c>
      <c r="K653" s="106">
        <f t="shared" si="31"/>
        <v>4836.3</v>
      </c>
      <c r="L653" s="106">
        <f t="shared" si="30"/>
        <v>483.63000000000005</v>
      </c>
      <c r="M653" s="106">
        <f t="shared" si="32"/>
        <v>5319.93</v>
      </c>
    </row>
    <row r="654" spans="1:13" s="101" customFormat="1" ht="20" customHeight="1" x14ac:dyDescent="0.2">
      <c r="A654" s="126">
        <v>652</v>
      </c>
      <c r="B654" s="105" t="s">
        <v>1194</v>
      </c>
      <c r="C654" s="105" t="s">
        <v>2029</v>
      </c>
      <c r="D654" s="105" t="s">
        <v>2028</v>
      </c>
      <c r="E654" s="115">
        <v>46009</v>
      </c>
      <c r="F654" s="105" t="s">
        <v>2027</v>
      </c>
      <c r="G654" s="105" t="s">
        <v>2026</v>
      </c>
      <c r="H654" s="101" t="s">
        <v>2025</v>
      </c>
      <c r="I654" s="106">
        <v>5.75</v>
      </c>
      <c r="J654" s="101">
        <v>40</v>
      </c>
      <c r="K654" s="106">
        <f t="shared" si="31"/>
        <v>230</v>
      </c>
      <c r="L654" s="106">
        <f t="shared" si="30"/>
        <v>23</v>
      </c>
      <c r="M654" s="106">
        <f t="shared" si="32"/>
        <v>253</v>
      </c>
    </row>
    <row r="655" spans="1:13" s="101" customFormat="1" ht="20" customHeight="1" x14ac:dyDescent="0.2">
      <c r="A655" s="126">
        <v>653</v>
      </c>
      <c r="B655" s="105" t="s">
        <v>1873</v>
      </c>
      <c r="C655" s="105" t="s">
        <v>1040</v>
      </c>
      <c r="D655" s="105" t="s">
        <v>2024</v>
      </c>
      <c r="E655" s="115">
        <v>46010</v>
      </c>
      <c r="F655" s="105" t="s">
        <v>2023</v>
      </c>
      <c r="G655" s="105" t="s">
        <v>2022</v>
      </c>
      <c r="H655" s="101" t="s">
        <v>2021</v>
      </c>
      <c r="I655" s="106">
        <v>6</v>
      </c>
      <c r="J655" s="101">
        <v>407</v>
      </c>
      <c r="K655" s="106">
        <f t="shared" si="31"/>
        <v>2442</v>
      </c>
      <c r="L655" s="106">
        <f t="shared" si="30"/>
        <v>244.20000000000002</v>
      </c>
      <c r="M655" s="106">
        <f t="shared" si="32"/>
        <v>2686.2</v>
      </c>
    </row>
    <row r="656" spans="1:13" s="101" customFormat="1" ht="20" customHeight="1" x14ac:dyDescent="0.2">
      <c r="A656" s="126">
        <v>654</v>
      </c>
      <c r="B656" s="105" t="s">
        <v>2020</v>
      </c>
      <c r="C656" s="105" t="s">
        <v>1677</v>
      </c>
      <c r="D656" s="105" t="s">
        <v>2019</v>
      </c>
      <c r="E656" s="115">
        <v>46013</v>
      </c>
      <c r="F656" s="105" t="s">
        <v>2018</v>
      </c>
      <c r="G656" s="105" t="s">
        <v>2017</v>
      </c>
      <c r="H656" s="101" t="s">
        <v>2016</v>
      </c>
      <c r="I656" s="106">
        <v>9.4499999999999993</v>
      </c>
      <c r="J656" s="101">
        <v>468</v>
      </c>
      <c r="K656" s="106">
        <f t="shared" si="31"/>
        <v>4422.5999999999995</v>
      </c>
      <c r="L656" s="106">
        <f t="shared" si="30"/>
        <v>442.26</v>
      </c>
      <c r="M656" s="106">
        <f t="shared" si="32"/>
        <v>4864.8599999999997</v>
      </c>
    </row>
    <row r="657" spans="1:13" s="101" customFormat="1" ht="20" customHeight="1" x14ac:dyDescent="0.2">
      <c r="A657" s="126">
        <v>655</v>
      </c>
      <c r="B657" s="105" t="s">
        <v>2015</v>
      </c>
      <c r="C657" s="105" t="s">
        <v>1905</v>
      </c>
      <c r="D657" s="105" t="s">
        <v>2014</v>
      </c>
      <c r="E657" s="115">
        <v>46014</v>
      </c>
      <c r="F657" s="105" t="s">
        <v>5129</v>
      </c>
      <c r="G657" s="105" t="s">
        <v>2013</v>
      </c>
      <c r="H657" s="101" t="s">
        <v>2012</v>
      </c>
      <c r="I657" s="106">
        <v>7.93</v>
      </c>
      <c r="J657" s="101">
        <v>698</v>
      </c>
      <c r="K657" s="106">
        <f t="shared" si="31"/>
        <v>5535.1399999999994</v>
      </c>
      <c r="L657" s="106">
        <f t="shared" si="30"/>
        <v>553.51400000000001</v>
      </c>
      <c r="M657" s="106">
        <f t="shared" si="32"/>
        <v>6088.6539999999995</v>
      </c>
    </row>
    <row r="658" spans="1:13" s="101" customFormat="1" ht="20" customHeight="1" x14ac:dyDescent="0.2">
      <c r="A658" s="126">
        <v>656</v>
      </c>
      <c r="B658" s="105" t="s">
        <v>2011</v>
      </c>
      <c r="C658" s="105" t="s">
        <v>7</v>
      </c>
      <c r="D658" s="105" t="s">
        <v>2010</v>
      </c>
      <c r="E658" s="115">
        <v>46015</v>
      </c>
      <c r="F658" s="105" t="s">
        <v>5130</v>
      </c>
      <c r="G658" s="105" t="s">
        <v>2009</v>
      </c>
      <c r="H658" s="101" t="s">
        <v>2008</v>
      </c>
      <c r="I658" s="106">
        <v>7.02</v>
      </c>
      <c r="J658" s="101">
        <v>286</v>
      </c>
      <c r="K658" s="106">
        <f t="shared" si="31"/>
        <v>2007.7199999999998</v>
      </c>
      <c r="L658" s="106">
        <f t="shared" si="30"/>
        <v>200.77199999999999</v>
      </c>
      <c r="M658" s="106">
        <f t="shared" si="32"/>
        <v>2208.4919999999997</v>
      </c>
    </row>
    <row r="659" spans="1:13" s="101" customFormat="1" ht="20" customHeight="1" x14ac:dyDescent="0.2">
      <c r="A659" s="126">
        <v>657</v>
      </c>
      <c r="B659" s="105" t="s">
        <v>2007</v>
      </c>
      <c r="C659" s="105" t="s">
        <v>2006</v>
      </c>
      <c r="D659" s="105" t="s">
        <v>2005</v>
      </c>
      <c r="E659" s="115">
        <v>46016</v>
      </c>
      <c r="F659" s="105" t="s">
        <v>2004</v>
      </c>
      <c r="G659" s="105" t="s">
        <v>2003</v>
      </c>
      <c r="H659" s="101" t="s">
        <v>2002</v>
      </c>
      <c r="I659" s="106">
        <v>9.5399999999999991</v>
      </c>
      <c r="J659" s="101">
        <v>894</v>
      </c>
      <c r="K659" s="106">
        <f t="shared" si="31"/>
        <v>8528.7599999999984</v>
      </c>
      <c r="L659" s="106">
        <f t="shared" si="30"/>
        <v>852.87599999999986</v>
      </c>
      <c r="M659" s="106">
        <f t="shared" si="32"/>
        <v>9381.6359999999986</v>
      </c>
    </row>
    <row r="660" spans="1:13" s="101" customFormat="1" ht="20" customHeight="1" x14ac:dyDescent="0.2">
      <c r="A660" s="126">
        <v>658</v>
      </c>
      <c r="B660" s="105" t="s">
        <v>1379</v>
      </c>
      <c r="C660" s="105" t="s">
        <v>2001</v>
      </c>
      <c r="D660" s="105" t="s">
        <v>2000</v>
      </c>
      <c r="E660" s="115">
        <v>46017</v>
      </c>
      <c r="F660" s="105" t="s">
        <v>1999</v>
      </c>
      <c r="G660" s="105" t="s">
        <v>1998</v>
      </c>
      <c r="H660" s="101" t="s">
        <v>1997</v>
      </c>
      <c r="I660" s="106">
        <v>9.42</v>
      </c>
      <c r="J660" s="101">
        <v>872</v>
      </c>
      <c r="K660" s="106">
        <f t="shared" si="31"/>
        <v>8214.24</v>
      </c>
      <c r="L660" s="106">
        <f t="shared" si="30"/>
        <v>821.42399999999998</v>
      </c>
      <c r="M660" s="106">
        <f t="shared" si="32"/>
        <v>9035.6640000000007</v>
      </c>
    </row>
    <row r="661" spans="1:13" s="101" customFormat="1" ht="20" customHeight="1" x14ac:dyDescent="0.2">
      <c r="A661" s="126">
        <v>659</v>
      </c>
      <c r="B661" s="105" t="s">
        <v>764</v>
      </c>
      <c r="C661" s="105" t="s">
        <v>1996</v>
      </c>
      <c r="D661" s="105" t="s">
        <v>1995</v>
      </c>
      <c r="E661" s="115">
        <v>46020</v>
      </c>
      <c r="F661" s="105" t="s">
        <v>5131</v>
      </c>
      <c r="G661" s="105" t="s">
        <v>1994</v>
      </c>
      <c r="H661" s="101" t="s">
        <v>1993</v>
      </c>
      <c r="I661" s="106">
        <v>8.2899999999999991</v>
      </c>
      <c r="J661" s="101">
        <v>846</v>
      </c>
      <c r="K661" s="106">
        <f t="shared" si="31"/>
        <v>7013.3399999999992</v>
      </c>
      <c r="L661" s="106">
        <f t="shared" si="30"/>
        <v>701.33399999999995</v>
      </c>
      <c r="M661" s="106">
        <f t="shared" si="32"/>
        <v>7714.6739999999991</v>
      </c>
    </row>
    <row r="662" spans="1:13" s="101" customFormat="1" ht="20" customHeight="1" x14ac:dyDescent="0.2">
      <c r="A662" s="126">
        <v>660</v>
      </c>
      <c r="B662" s="105" t="s">
        <v>1992</v>
      </c>
      <c r="C662" s="105" t="s">
        <v>1843</v>
      </c>
      <c r="D662" s="105" t="s">
        <v>1991</v>
      </c>
      <c r="E662" s="115">
        <v>46021</v>
      </c>
      <c r="F662" s="105" t="s">
        <v>1990</v>
      </c>
      <c r="G662" s="105" t="s">
        <v>1989</v>
      </c>
      <c r="H662" s="101" t="s">
        <v>1988</v>
      </c>
      <c r="I662" s="106">
        <v>6.01</v>
      </c>
      <c r="J662" s="101">
        <v>875</v>
      </c>
      <c r="K662" s="106">
        <f t="shared" si="31"/>
        <v>5258.75</v>
      </c>
      <c r="L662" s="106">
        <f t="shared" si="30"/>
        <v>525.875</v>
      </c>
      <c r="M662" s="106">
        <f t="shared" si="32"/>
        <v>5784.625</v>
      </c>
    </row>
    <row r="663" spans="1:13" s="101" customFormat="1" ht="20" customHeight="1" x14ac:dyDescent="0.2">
      <c r="A663" s="126">
        <v>661</v>
      </c>
      <c r="B663" s="105" t="s">
        <v>880</v>
      </c>
      <c r="C663" s="105" t="s">
        <v>1987</v>
      </c>
      <c r="D663" s="105" t="s">
        <v>1986</v>
      </c>
      <c r="E663" s="115">
        <v>46022</v>
      </c>
      <c r="F663" s="105" t="s">
        <v>1985</v>
      </c>
      <c r="G663" s="105" t="s">
        <v>1984</v>
      </c>
      <c r="H663" s="101" t="s">
        <v>1983</v>
      </c>
      <c r="I663" s="106">
        <v>9.64</v>
      </c>
      <c r="J663" s="101">
        <v>226</v>
      </c>
      <c r="K663" s="106">
        <f t="shared" si="31"/>
        <v>2178.6400000000003</v>
      </c>
      <c r="L663" s="106">
        <f t="shared" si="30"/>
        <v>217.86400000000003</v>
      </c>
      <c r="M663" s="106">
        <f t="shared" si="32"/>
        <v>2396.5040000000004</v>
      </c>
    </row>
    <row r="664" spans="1:13" s="101" customFormat="1" ht="20" customHeight="1" x14ac:dyDescent="0.2">
      <c r="A664" s="126">
        <v>662</v>
      </c>
      <c r="B664" s="105" t="s">
        <v>1982</v>
      </c>
      <c r="C664" s="105" t="s">
        <v>1981</v>
      </c>
      <c r="D664" s="105" t="s">
        <v>1980</v>
      </c>
      <c r="E664" s="115">
        <v>46023</v>
      </c>
      <c r="F664" s="105" t="s">
        <v>1979</v>
      </c>
      <c r="G664" s="105" t="s">
        <v>1978</v>
      </c>
      <c r="H664" s="101" t="s">
        <v>1977</v>
      </c>
      <c r="I664" s="106">
        <v>8.25</v>
      </c>
      <c r="J664" s="101">
        <v>445</v>
      </c>
      <c r="K664" s="106">
        <f t="shared" si="31"/>
        <v>3671.25</v>
      </c>
      <c r="L664" s="106">
        <f t="shared" si="30"/>
        <v>367.125</v>
      </c>
      <c r="M664" s="106">
        <f t="shared" si="32"/>
        <v>4038.375</v>
      </c>
    </row>
    <row r="665" spans="1:13" s="101" customFormat="1" ht="20" customHeight="1" x14ac:dyDescent="0.2">
      <c r="A665" s="126">
        <v>663</v>
      </c>
      <c r="B665" s="105" t="s">
        <v>65</v>
      </c>
      <c r="C665" s="105" t="s">
        <v>1976</v>
      </c>
      <c r="D665" s="105" t="s">
        <v>1975</v>
      </c>
      <c r="E665" s="115">
        <v>46024</v>
      </c>
      <c r="F665" s="105" t="s">
        <v>1974</v>
      </c>
      <c r="G665" s="105" t="s">
        <v>1973</v>
      </c>
      <c r="H665" s="101" t="s">
        <v>1972</v>
      </c>
      <c r="I665" s="106">
        <v>7.13</v>
      </c>
      <c r="J665" s="101">
        <v>31</v>
      </c>
      <c r="K665" s="106">
        <f t="shared" si="31"/>
        <v>221.03</v>
      </c>
      <c r="L665" s="106">
        <f t="shared" si="30"/>
        <v>22.103000000000002</v>
      </c>
      <c r="M665" s="106">
        <f t="shared" si="32"/>
        <v>243.13300000000001</v>
      </c>
    </row>
    <row r="666" spans="1:13" s="101" customFormat="1" ht="20" customHeight="1" x14ac:dyDescent="0.2">
      <c r="A666" s="126">
        <v>664</v>
      </c>
      <c r="B666" s="105" t="s">
        <v>1971</v>
      </c>
      <c r="C666" s="105" t="s">
        <v>1970</v>
      </c>
      <c r="D666" s="105" t="s">
        <v>1969</v>
      </c>
      <c r="E666" s="115">
        <v>46027</v>
      </c>
      <c r="F666" s="105" t="s">
        <v>1968</v>
      </c>
      <c r="G666" s="105" t="s">
        <v>1967</v>
      </c>
      <c r="H666" s="101" t="s">
        <v>1966</v>
      </c>
      <c r="I666" s="106">
        <v>9.15</v>
      </c>
      <c r="J666" s="101">
        <v>923</v>
      </c>
      <c r="K666" s="106">
        <f t="shared" si="31"/>
        <v>8445.4500000000007</v>
      </c>
      <c r="L666" s="106">
        <f t="shared" si="30"/>
        <v>844.54500000000007</v>
      </c>
      <c r="M666" s="106">
        <f t="shared" si="32"/>
        <v>9289.9950000000008</v>
      </c>
    </row>
    <row r="667" spans="1:13" s="101" customFormat="1" ht="20" customHeight="1" x14ac:dyDescent="0.2">
      <c r="A667" s="126">
        <v>665</v>
      </c>
      <c r="B667" s="105" t="s">
        <v>1965</v>
      </c>
      <c r="C667" s="105" t="s">
        <v>1162</v>
      </c>
      <c r="D667" s="105" t="s">
        <v>1964</v>
      </c>
      <c r="E667" s="115">
        <v>46028</v>
      </c>
      <c r="F667" s="105" t="s">
        <v>5132</v>
      </c>
      <c r="G667" s="105" t="s">
        <v>1963</v>
      </c>
      <c r="H667" s="101" t="s">
        <v>1962</v>
      </c>
      <c r="I667" s="106">
        <v>9.14</v>
      </c>
      <c r="J667" s="101">
        <v>731</v>
      </c>
      <c r="K667" s="106">
        <f t="shared" si="31"/>
        <v>6681.34</v>
      </c>
      <c r="L667" s="106">
        <f t="shared" si="30"/>
        <v>668.13400000000001</v>
      </c>
      <c r="M667" s="106">
        <f t="shared" si="32"/>
        <v>7349.4740000000002</v>
      </c>
    </row>
    <row r="668" spans="1:13" s="101" customFormat="1" ht="20" customHeight="1" x14ac:dyDescent="0.2">
      <c r="A668" s="126">
        <v>666</v>
      </c>
      <c r="B668" s="105" t="s">
        <v>1961</v>
      </c>
      <c r="C668" s="105" t="s">
        <v>1960</v>
      </c>
      <c r="D668" s="105" t="s">
        <v>1959</v>
      </c>
      <c r="E668" s="115">
        <v>46029</v>
      </c>
      <c r="F668" s="105" t="s">
        <v>1958</v>
      </c>
      <c r="G668" s="105" t="s">
        <v>1957</v>
      </c>
      <c r="H668" s="101" t="s">
        <v>1956</v>
      </c>
      <c r="I668" s="106">
        <v>7.44</v>
      </c>
      <c r="J668" s="101">
        <v>729</v>
      </c>
      <c r="K668" s="106">
        <f t="shared" si="31"/>
        <v>5423.76</v>
      </c>
      <c r="L668" s="106">
        <f t="shared" si="30"/>
        <v>542.37600000000009</v>
      </c>
      <c r="M668" s="106">
        <f t="shared" si="32"/>
        <v>5966.1360000000004</v>
      </c>
    </row>
    <row r="669" spans="1:13" s="101" customFormat="1" ht="20" customHeight="1" x14ac:dyDescent="0.2">
      <c r="A669" s="126">
        <v>667</v>
      </c>
      <c r="B669" s="105" t="s">
        <v>1955</v>
      </c>
      <c r="C669" s="105" t="s">
        <v>1954</v>
      </c>
      <c r="D669" s="105" t="s">
        <v>1953</v>
      </c>
      <c r="E669" s="115">
        <v>46030</v>
      </c>
      <c r="F669" s="105" t="s">
        <v>1952</v>
      </c>
      <c r="G669" s="105" t="s">
        <v>1951</v>
      </c>
      <c r="H669" s="101" t="s">
        <v>1950</v>
      </c>
      <c r="I669" s="106">
        <v>7.89</v>
      </c>
      <c r="J669" s="101">
        <v>872</v>
      </c>
      <c r="K669" s="106">
        <f t="shared" si="31"/>
        <v>6880.08</v>
      </c>
      <c r="L669" s="106">
        <f t="shared" si="30"/>
        <v>688.00800000000004</v>
      </c>
      <c r="M669" s="106">
        <f t="shared" si="32"/>
        <v>7568.0879999999997</v>
      </c>
    </row>
    <row r="670" spans="1:13" s="101" customFormat="1" ht="20" customHeight="1" x14ac:dyDescent="0.2">
      <c r="A670" s="126">
        <v>668</v>
      </c>
      <c r="B670" s="105" t="s">
        <v>1188</v>
      </c>
      <c r="C670" s="105" t="s">
        <v>997</v>
      </c>
      <c r="D670" s="105" t="s">
        <v>1949</v>
      </c>
      <c r="E670" s="115">
        <v>46031</v>
      </c>
      <c r="F670" s="105" t="s">
        <v>1948</v>
      </c>
      <c r="G670" s="105" t="s">
        <v>1947</v>
      </c>
      <c r="H670" s="101" t="s">
        <v>1946</v>
      </c>
      <c r="I670" s="106">
        <v>7.01</v>
      </c>
      <c r="J670" s="101">
        <v>846</v>
      </c>
      <c r="K670" s="106">
        <f t="shared" si="31"/>
        <v>5930.46</v>
      </c>
      <c r="L670" s="106">
        <f t="shared" si="30"/>
        <v>593.04600000000005</v>
      </c>
      <c r="M670" s="106">
        <f t="shared" si="32"/>
        <v>6523.5060000000003</v>
      </c>
    </row>
    <row r="671" spans="1:13" s="101" customFormat="1" ht="20" customHeight="1" x14ac:dyDescent="0.2">
      <c r="A671" s="126">
        <v>669</v>
      </c>
      <c r="B671" s="105" t="s">
        <v>1248</v>
      </c>
      <c r="C671" s="105" t="s">
        <v>1945</v>
      </c>
      <c r="D671" s="105" t="s">
        <v>1944</v>
      </c>
      <c r="E671" s="115">
        <v>46034</v>
      </c>
      <c r="F671" s="105" t="s">
        <v>1943</v>
      </c>
      <c r="G671" s="105" t="s">
        <v>1942</v>
      </c>
      <c r="H671" s="101" t="s">
        <v>1941</v>
      </c>
      <c r="I671" s="106">
        <v>9.57</v>
      </c>
      <c r="J671" s="101">
        <v>51</v>
      </c>
      <c r="K671" s="106">
        <f t="shared" si="31"/>
        <v>488.07</v>
      </c>
      <c r="L671" s="106">
        <f t="shared" si="30"/>
        <v>48.807000000000002</v>
      </c>
      <c r="M671" s="106">
        <f t="shared" si="32"/>
        <v>536.87699999999995</v>
      </c>
    </row>
    <row r="672" spans="1:13" s="101" customFormat="1" ht="20" customHeight="1" x14ac:dyDescent="0.2">
      <c r="A672" s="126">
        <v>670</v>
      </c>
      <c r="B672" s="105" t="s">
        <v>1940</v>
      </c>
      <c r="C672" s="105" t="s">
        <v>692</v>
      </c>
      <c r="D672" s="105" t="s">
        <v>1939</v>
      </c>
      <c r="E672" s="115">
        <v>46035</v>
      </c>
      <c r="F672" s="105" t="s">
        <v>1938</v>
      </c>
      <c r="G672" s="105" t="s">
        <v>1937</v>
      </c>
      <c r="H672" s="101" t="s">
        <v>1936</v>
      </c>
      <c r="I672" s="106">
        <v>6.04</v>
      </c>
      <c r="J672" s="101">
        <v>226</v>
      </c>
      <c r="K672" s="106">
        <f t="shared" si="31"/>
        <v>1365.04</v>
      </c>
      <c r="L672" s="106">
        <f t="shared" si="30"/>
        <v>136.50399999999999</v>
      </c>
      <c r="M672" s="106">
        <f t="shared" si="32"/>
        <v>1501.5439999999999</v>
      </c>
    </row>
    <row r="673" spans="1:13" s="101" customFormat="1" ht="20" customHeight="1" x14ac:dyDescent="0.2">
      <c r="A673" s="126">
        <v>671</v>
      </c>
      <c r="B673" s="105" t="s">
        <v>1935</v>
      </c>
      <c r="C673" s="105" t="s">
        <v>1934</v>
      </c>
      <c r="D673" s="105" t="s">
        <v>1933</v>
      </c>
      <c r="E673" s="115">
        <v>46036</v>
      </c>
      <c r="F673" s="105" t="s">
        <v>1932</v>
      </c>
      <c r="G673" s="105" t="s">
        <v>1931</v>
      </c>
      <c r="H673" s="101" t="s">
        <v>1930</v>
      </c>
      <c r="I673" s="106">
        <v>8.58</v>
      </c>
      <c r="J673" s="101">
        <v>22</v>
      </c>
      <c r="K673" s="106">
        <f t="shared" si="31"/>
        <v>188.76</v>
      </c>
      <c r="L673" s="106">
        <f t="shared" si="30"/>
        <v>18.876000000000001</v>
      </c>
      <c r="M673" s="106">
        <f t="shared" si="32"/>
        <v>207.636</v>
      </c>
    </row>
    <row r="674" spans="1:13" s="101" customFormat="1" ht="20" customHeight="1" x14ac:dyDescent="0.2">
      <c r="A674" s="126">
        <v>672</v>
      </c>
      <c r="B674" s="105" t="s">
        <v>1929</v>
      </c>
      <c r="C674" s="105" t="s">
        <v>1928</v>
      </c>
      <c r="D674" s="105" t="s">
        <v>1927</v>
      </c>
      <c r="E674" s="115">
        <v>46037</v>
      </c>
      <c r="F674" s="105" t="s">
        <v>1926</v>
      </c>
      <c r="G674" s="105" t="s">
        <v>1925</v>
      </c>
      <c r="H674" s="101" t="s">
        <v>1924</v>
      </c>
      <c r="I674" s="106">
        <v>9.68</v>
      </c>
      <c r="J674" s="101">
        <v>300</v>
      </c>
      <c r="K674" s="106">
        <f t="shared" si="31"/>
        <v>2904</v>
      </c>
      <c r="L674" s="106">
        <f t="shared" si="30"/>
        <v>290.40000000000003</v>
      </c>
      <c r="M674" s="106">
        <f t="shared" si="32"/>
        <v>3194.4</v>
      </c>
    </row>
    <row r="675" spans="1:13" s="101" customFormat="1" ht="20" customHeight="1" x14ac:dyDescent="0.2">
      <c r="A675" s="126">
        <v>673</v>
      </c>
      <c r="B675" s="105" t="s">
        <v>1923</v>
      </c>
      <c r="C675" s="105" t="s">
        <v>1157</v>
      </c>
      <c r="D675" s="105" t="s">
        <v>1922</v>
      </c>
      <c r="E675" s="115">
        <v>46038</v>
      </c>
      <c r="F675" s="105" t="s">
        <v>1921</v>
      </c>
      <c r="G675" s="105" t="s">
        <v>1920</v>
      </c>
      <c r="H675" s="101" t="s">
        <v>1919</v>
      </c>
      <c r="I675" s="106">
        <v>7.61</v>
      </c>
      <c r="J675" s="101">
        <v>395</v>
      </c>
      <c r="K675" s="106">
        <f t="shared" si="31"/>
        <v>3005.9500000000003</v>
      </c>
      <c r="L675" s="106">
        <f t="shared" si="30"/>
        <v>300.59500000000003</v>
      </c>
      <c r="M675" s="106">
        <f t="shared" si="32"/>
        <v>3306.5450000000001</v>
      </c>
    </row>
    <row r="676" spans="1:13" s="101" customFormat="1" ht="20" customHeight="1" x14ac:dyDescent="0.2">
      <c r="A676" s="126">
        <v>674</v>
      </c>
      <c r="B676" s="105" t="s">
        <v>1918</v>
      </c>
      <c r="C676" s="105" t="s">
        <v>1488</v>
      </c>
      <c r="D676" s="105" t="s">
        <v>1917</v>
      </c>
      <c r="E676" s="115">
        <v>46041</v>
      </c>
      <c r="F676" s="105" t="s">
        <v>1916</v>
      </c>
      <c r="G676" s="105" t="s">
        <v>1915</v>
      </c>
      <c r="H676" s="101" t="s">
        <v>1914</v>
      </c>
      <c r="I676" s="106">
        <v>5.46</v>
      </c>
      <c r="J676" s="101">
        <v>162</v>
      </c>
      <c r="K676" s="106">
        <f t="shared" si="31"/>
        <v>884.52</v>
      </c>
      <c r="L676" s="106">
        <f t="shared" si="30"/>
        <v>88.451999999999998</v>
      </c>
      <c r="M676" s="106">
        <f t="shared" si="32"/>
        <v>972.97199999999998</v>
      </c>
    </row>
    <row r="677" spans="1:13" s="101" customFormat="1" ht="20" customHeight="1" x14ac:dyDescent="0.2">
      <c r="A677" s="126">
        <v>675</v>
      </c>
      <c r="B677" s="105" t="s">
        <v>1913</v>
      </c>
      <c r="C677" s="105" t="s">
        <v>1912</v>
      </c>
      <c r="D677" s="105" t="s">
        <v>1911</v>
      </c>
      <c r="E677" s="115">
        <v>46042</v>
      </c>
      <c r="F677" s="105" t="s">
        <v>5133</v>
      </c>
      <c r="G677" s="105" t="s">
        <v>1910</v>
      </c>
      <c r="H677" s="101" t="s">
        <v>600</v>
      </c>
      <c r="I677" s="106">
        <v>6.79</v>
      </c>
      <c r="J677" s="101">
        <v>349</v>
      </c>
      <c r="K677" s="106">
        <f t="shared" si="31"/>
        <v>2369.71</v>
      </c>
      <c r="L677" s="106">
        <f t="shared" si="30"/>
        <v>236.971</v>
      </c>
      <c r="M677" s="106">
        <f t="shared" si="32"/>
        <v>2606.681</v>
      </c>
    </row>
    <row r="678" spans="1:13" s="101" customFormat="1" ht="20" customHeight="1" x14ac:dyDescent="0.2">
      <c r="A678" s="126">
        <v>676</v>
      </c>
      <c r="B678" s="105" t="s">
        <v>419</v>
      </c>
      <c r="C678" s="105" t="s">
        <v>1008</v>
      </c>
      <c r="D678" s="105" t="s">
        <v>1909</v>
      </c>
      <c r="E678" s="115">
        <v>46043</v>
      </c>
      <c r="F678" s="105" t="s">
        <v>1908</v>
      </c>
      <c r="G678" s="105" t="s">
        <v>1907</v>
      </c>
      <c r="H678" s="101" t="s">
        <v>1906</v>
      </c>
      <c r="I678" s="106">
        <v>6.02</v>
      </c>
      <c r="J678" s="101">
        <v>283</v>
      </c>
      <c r="K678" s="106">
        <f t="shared" si="31"/>
        <v>1703.6599999999999</v>
      </c>
      <c r="L678" s="106">
        <f t="shared" si="30"/>
        <v>170.36599999999999</v>
      </c>
      <c r="M678" s="106">
        <f t="shared" si="32"/>
        <v>1874.0259999999998</v>
      </c>
    </row>
    <row r="679" spans="1:13" s="101" customFormat="1" ht="20" customHeight="1" x14ac:dyDescent="0.2">
      <c r="A679" s="126">
        <v>677</v>
      </c>
      <c r="B679" s="105" t="s">
        <v>302</v>
      </c>
      <c r="C679" s="105" t="s">
        <v>1905</v>
      </c>
      <c r="D679" s="105" t="s">
        <v>1904</v>
      </c>
      <c r="E679" s="115">
        <v>46044</v>
      </c>
      <c r="F679" s="105" t="s">
        <v>1903</v>
      </c>
      <c r="G679" s="105" t="s">
        <v>1902</v>
      </c>
      <c r="H679" s="101" t="s">
        <v>1901</v>
      </c>
      <c r="I679" s="106">
        <v>8.43</v>
      </c>
      <c r="J679" s="101">
        <v>448</v>
      </c>
      <c r="K679" s="106">
        <f t="shared" si="31"/>
        <v>3776.64</v>
      </c>
      <c r="L679" s="106">
        <f t="shared" si="30"/>
        <v>377.66399999999999</v>
      </c>
      <c r="M679" s="106">
        <f t="shared" si="32"/>
        <v>4154.3040000000001</v>
      </c>
    </row>
    <row r="680" spans="1:13" s="101" customFormat="1" ht="20" customHeight="1" x14ac:dyDescent="0.2">
      <c r="A680" s="126">
        <v>678</v>
      </c>
      <c r="B680" s="105" t="s">
        <v>1900</v>
      </c>
      <c r="C680" s="105" t="s">
        <v>1899</v>
      </c>
      <c r="D680" s="105" t="s">
        <v>1898</v>
      </c>
      <c r="E680" s="115">
        <v>46045</v>
      </c>
      <c r="F680" s="105" t="s">
        <v>5134</v>
      </c>
      <c r="G680" s="105" t="s">
        <v>1897</v>
      </c>
      <c r="H680" s="101" t="s">
        <v>1896</v>
      </c>
      <c r="I680" s="106">
        <v>7.71</v>
      </c>
      <c r="J680" s="101">
        <v>489</v>
      </c>
      <c r="K680" s="106">
        <f t="shared" si="31"/>
        <v>3770.19</v>
      </c>
      <c r="L680" s="106">
        <f t="shared" si="30"/>
        <v>377.01900000000001</v>
      </c>
      <c r="M680" s="106">
        <f t="shared" si="32"/>
        <v>4147.2089999999998</v>
      </c>
    </row>
    <row r="681" spans="1:13" s="101" customFormat="1" ht="20" customHeight="1" x14ac:dyDescent="0.2">
      <c r="A681" s="126">
        <v>679</v>
      </c>
      <c r="B681" s="105" t="s">
        <v>1895</v>
      </c>
      <c r="C681" s="105" t="s">
        <v>1688</v>
      </c>
      <c r="D681" s="105" t="s">
        <v>1894</v>
      </c>
      <c r="E681" s="115">
        <v>46048</v>
      </c>
      <c r="F681" s="105" t="s">
        <v>5135</v>
      </c>
      <c r="G681" s="105" t="s">
        <v>1893</v>
      </c>
      <c r="H681" s="101" t="s">
        <v>1892</v>
      </c>
      <c r="I681" s="106">
        <v>6</v>
      </c>
      <c r="J681" s="101">
        <v>300</v>
      </c>
      <c r="K681" s="106">
        <f t="shared" si="31"/>
        <v>1800</v>
      </c>
      <c r="L681" s="106">
        <f t="shared" si="30"/>
        <v>180</v>
      </c>
      <c r="M681" s="106">
        <f t="shared" si="32"/>
        <v>1980</v>
      </c>
    </row>
    <row r="682" spans="1:13" s="101" customFormat="1" ht="20" customHeight="1" x14ac:dyDescent="0.2">
      <c r="A682" s="126">
        <v>680</v>
      </c>
      <c r="B682" s="105" t="s">
        <v>1432</v>
      </c>
      <c r="C682" s="105" t="s">
        <v>692</v>
      </c>
      <c r="D682" s="105" t="s">
        <v>1891</v>
      </c>
      <c r="E682" s="115">
        <v>46049</v>
      </c>
      <c r="F682" s="105" t="s">
        <v>1890</v>
      </c>
      <c r="G682" s="105" t="s">
        <v>1889</v>
      </c>
      <c r="H682" s="101" t="s">
        <v>1888</v>
      </c>
      <c r="I682" s="106">
        <v>7.71</v>
      </c>
      <c r="J682" s="101">
        <v>915</v>
      </c>
      <c r="K682" s="106">
        <f t="shared" si="31"/>
        <v>7054.65</v>
      </c>
      <c r="L682" s="106">
        <f t="shared" si="30"/>
        <v>705.46500000000003</v>
      </c>
      <c r="M682" s="106">
        <f t="shared" si="32"/>
        <v>7760.1149999999998</v>
      </c>
    </row>
    <row r="683" spans="1:13" s="101" customFormat="1" ht="20" customHeight="1" x14ac:dyDescent="0.2">
      <c r="A683" s="126">
        <v>681</v>
      </c>
      <c r="B683" s="105" t="s">
        <v>1887</v>
      </c>
      <c r="C683" s="105" t="s">
        <v>1886</v>
      </c>
      <c r="D683" s="105" t="s">
        <v>1885</v>
      </c>
      <c r="E683" s="115">
        <v>46050</v>
      </c>
      <c r="F683" s="105" t="s">
        <v>1884</v>
      </c>
      <c r="G683" s="105" t="s">
        <v>1883</v>
      </c>
      <c r="H683" s="101" t="s">
        <v>1882</v>
      </c>
      <c r="I683" s="106">
        <v>9.7200000000000006</v>
      </c>
      <c r="J683" s="101">
        <v>681</v>
      </c>
      <c r="K683" s="106">
        <f t="shared" si="31"/>
        <v>6619.3200000000006</v>
      </c>
      <c r="L683" s="106">
        <f t="shared" si="30"/>
        <v>661.93200000000013</v>
      </c>
      <c r="M683" s="106">
        <f t="shared" si="32"/>
        <v>7281.2520000000004</v>
      </c>
    </row>
    <row r="684" spans="1:13" s="101" customFormat="1" ht="20" customHeight="1" x14ac:dyDescent="0.2">
      <c r="A684" s="126">
        <v>682</v>
      </c>
      <c r="B684" s="105" t="s">
        <v>1083</v>
      </c>
      <c r="C684" s="105" t="s">
        <v>1234</v>
      </c>
      <c r="D684" s="105" t="s">
        <v>1881</v>
      </c>
      <c r="E684" s="115">
        <v>46051</v>
      </c>
      <c r="F684" s="105" t="s">
        <v>1880</v>
      </c>
      <c r="G684" s="105" t="s">
        <v>1879</v>
      </c>
      <c r="H684" s="101" t="s">
        <v>1878</v>
      </c>
      <c r="I684" s="106">
        <v>9.3699999999999992</v>
      </c>
      <c r="J684" s="101">
        <v>562</v>
      </c>
      <c r="K684" s="106">
        <f t="shared" si="31"/>
        <v>5265.94</v>
      </c>
      <c r="L684" s="106">
        <f t="shared" si="30"/>
        <v>526.59399999999994</v>
      </c>
      <c r="M684" s="106">
        <f t="shared" si="32"/>
        <v>5792.5339999999997</v>
      </c>
    </row>
    <row r="685" spans="1:13" s="101" customFormat="1" ht="20" customHeight="1" x14ac:dyDescent="0.2">
      <c r="A685" s="126">
        <v>683</v>
      </c>
      <c r="B685" s="105" t="s">
        <v>1877</v>
      </c>
      <c r="C685" s="105" t="s">
        <v>958</v>
      </c>
      <c r="D685" s="105" t="s">
        <v>1876</v>
      </c>
      <c r="E685" s="115">
        <v>46052</v>
      </c>
      <c r="F685" s="105" t="s">
        <v>5136</v>
      </c>
      <c r="G685" s="105" t="s">
        <v>1875</v>
      </c>
      <c r="H685" s="101" t="s">
        <v>1874</v>
      </c>
      <c r="I685" s="106">
        <v>8.4600000000000009</v>
      </c>
      <c r="J685" s="101">
        <v>297</v>
      </c>
      <c r="K685" s="106">
        <f t="shared" si="31"/>
        <v>2512.6200000000003</v>
      </c>
      <c r="L685" s="106">
        <f t="shared" si="30"/>
        <v>251.26200000000006</v>
      </c>
      <c r="M685" s="106">
        <f t="shared" si="32"/>
        <v>2763.8820000000005</v>
      </c>
    </row>
    <row r="686" spans="1:13" s="101" customFormat="1" ht="20" customHeight="1" x14ac:dyDescent="0.2">
      <c r="A686" s="126">
        <v>684</v>
      </c>
      <c r="B686" s="105" t="s">
        <v>1873</v>
      </c>
      <c r="C686" s="105" t="s">
        <v>389</v>
      </c>
      <c r="D686" s="105" t="s">
        <v>1872</v>
      </c>
      <c r="E686" s="115">
        <v>46055</v>
      </c>
      <c r="F686" s="105" t="s">
        <v>1871</v>
      </c>
      <c r="G686" s="105" t="s">
        <v>1870</v>
      </c>
      <c r="H686" s="101" t="s">
        <v>1869</v>
      </c>
      <c r="I686" s="106">
        <v>9.25</v>
      </c>
      <c r="J686" s="101">
        <v>343</v>
      </c>
      <c r="K686" s="106">
        <f t="shared" si="31"/>
        <v>3172.75</v>
      </c>
      <c r="L686" s="106">
        <f t="shared" si="30"/>
        <v>317.27500000000003</v>
      </c>
      <c r="M686" s="106">
        <f t="shared" si="32"/>
        <v>3490.0250000000001</v>
      </c>
    </row>
    <row r="687" spans="1:13" s="101" customFormat="1" ht="20" customHeight="1" x14ac:dyDescent="0.2">
      <c r="A687" s="126">
        <v>685</v>
      </c>
      <c r="B687" s="105" t="s">
        <v>1868</v>
      </c>
      <c r="C687" s="105" t="s">
        <v>217</v>
      </c>
      <c r="D687" s="105" t="s">
        <v>1867</v>
      </c>
      <c r="E687" s="115">
        <v>46056</v>
      </c>
      <c r="F687" s="105" t="s">
        <v>1866</v>
      </c>
      <c r="G687" s="105" t="s">
        <v>1865</v>
      </c>
      <c r="H687" s="101" t="s">
        <v>1864</v>
      </c>
      <c r="I687" s="106">
        <v>5.61</v>
      </c>
      <c r="J687" s="101">
        <v>469</v>
      </c>
      <c r="K687" s="106">
        <f t="shared" si="31"/>
        <v>2631.09</v>
      </c>
      <c r="L687" s="106">
        <f t="shared" si="30"/>
        <v>263.10900000000004</v>
      </c>
      <c r="M687" s="106">
        <f t="shared" si="32"/>
        <v>2894.1990000000001</v>
      </c>
    </row>
    <row r="688" spans="1:13" s="101" customFormat="1" ht="20" customHeight="1" x14ac:dyDescent="0.2">
      <c r="A688" s="126">
        <v>686</v>
      </c>
      <c r="B688" s="105" t="s">
        <v>1863</v>
      </c>
      <c r="C688" s="105" t="s">
        <v>1162</v>
      </c>
      <c r="D688" s="105" t="s">
        <v>1862</v>
      </c>
      <c r="E688" s="115">
        <v>46057</v>
      </c>
      <c r="F688" s="105" t="s">
        <v>1861</v>
      </c>
      <c r="G688" s="105" t="s">
        <v>1860</v>
      </c>
      <c r="H688" s="101" t="s">
        <v>1859</v>
      </c>
      <c r="I688" s="106">
        <v>6.96</v>
      </c>
      <c r="J688" s="101">
        <v>80</v>
      </c>
      <c r="K688" s="106">
        <f t="shared" si="31"/>
        <v>556.79999999999995</v>
      </c>
      <c r="L688" s="106">
        <f t="shared" si="30"/>
        <v>55.68</v>
      </c>
      <c r="M688" s="106">
        <f t="shared" si="32"/>
        <v>612.4799999999999</v>
      </c>
    </row>
    <row r="689" spans="1:13" s="101" customFormat="1" ht="20" customHeight="1" x14ac:dyDescent="0.2">
      <c r="A689" s="126">
        <v>687</v>
      </c>
      <c r="B689" s="105" t="s">
        <v>577</v>
      </c>
      <c r="C689" s="105" t="s">
        <v>1858</v>
      </c>
      <c r="D689" s="105" t="s">
        <v>1857</v>
      </c>
      <c r="E689" s="115">
        <v>46058</v>
      </c>
      <c r="F689" s="105" t="s">
        <v>1856</v>
      </c>
      <c r="G689" s="105" t="s">
        <v>1855</v>
      </c>
      <c r="H689" s="101" t="s">
        <v>1854</v>
      </c>
      <c r="I689" s="106">
        <v>8.59</v>
      </c>
      <c r="J689" s="101">
        <v>225</v>
      </c>
      <c r="K689" s="106">
        <f t="shared" si="31"/>
        <v>1932.75</v>
      </c>
      <c r="L689" s="106">
        <f t="shared" si="30"/>
        <v>193.27500000000001</v>
      </c>
      <c r="M689" s="106">
        <f t="shared" si="32"/>
        <v>2126.0250000000001</v>
      </c>
    </row>
    <row r="690" spans="1:13" s="101" customFormat="1" ht="20" customHeight="1" x14ac:dyDescent="0.2">
      <c r="A690" s="126">
        <v>688</v>
      </c>
      <c r="B690" s="105" t="s">
        <v>1853</v>
      </c>
      <c r="C690" s="105" t="s">
        <v>1852</v>
      </c>
      <c r="D690" s="105" t="s">
        <v>1851</v>
      </c>
      <c r="E690" s="115">
        <v>46059</v>
      </c>
      <c r="F690" s="105" t="s">
        <v>5137</v>
      </c>
      <c r="G690" s="105" t="s">
        <v>1850</v>
      </c>
      <c r="H690" s="101" t="s">
        <v>1849</v>
      </c>
      <c r="I690" s="106">
        <v>9.4</v>
      </c>
      <c r="J690" s="101">
        <v>874</v>
      </c>
      <c r="K690" s="106">
        <f t="shared" si="31"/>
        <v>8215.6</v>
      </c>
      <c r="L690" s="106">
        <f t="shared" si="30"/>
        <v>821.56000000000006</v>
      </c>
      <c r="M690" s="106">
        <f t="shared" si="32"/>
        <v>9037.16</v>
      </c>
    </row>
    <row r="691" spans="1:13" s="101" customFormat="1" ht="20" customHeight="1" x14ac:dyDescent="0.2">
      <c r="A691" s="126">
        <v>689</v>
      </c>
      <c r="B691" s="105" t="s">
        <v>1848</v>
      </c>
      <c r="C691" s="105" t="s">
        <v>1847</v>
      </c>
      <c r="D691" s="105" t="s">
        <v>1846</v>
      </c>
      <c r="E691" s="115">
        <v>46062</v>
      </c>
      <c r="F691" s="105" t="s">
        <v>5138</v>
      </c>
      <c r="G691" s="105" t="s">
        <v>1845</v>
      </c>
      <c r="H691" s="101" t="s">
        <v>1844</v>
      </c>
      <c r="I691" s="106">
        <v>5.26</v>
      </c>
      <c r="J691" s="101">
        <v>844</v>
      </c>
      <c r="K691" s="106">
        <f t="shared" si="31"/>
        <v>4439.4399999999996</v>
      </c>
      <c r="L691" s="106">
        <f t="shared" si="30"/>
        <v>443.94399999999996</v>
      </c>
      <c r="M691" s="106">
        <f t="shared" si="32"/>
        <v>4883.384</v>
      </c>
    </row>
    <row r="692" spans="1:13" s="101" customFormat="1" ht="20" customHeight="1" x14ac:dyDescent="0.2">
      <c r="A692" s="126">
        <v>690</v>
      </c>
      <c r="B692" s="105" t="s">
        <v>1489</v>
      </c>
      <c r="C692" s="105" t="s">
        <v>1843</v>
      </c>
      <c r="D692" s="105" t="s">
        <v>1842</v>
      </c>
      <c r="E692" s="115">
        <v>46063</v>
      </c>
      <c r="F692" s="105" t="s">
        <v>1841</v>
      </c>
      <c r="G692" s="105" t="s">
        <v>1840</v>
      </c>
      <c r="H692" s="101" t="s">
        <v>1839</v>
      </c>
      <c r="I692" s="106">
        <v>9.2100000000000009</v>
      </c>
      <c r="J692" s="101">
        <v>803</v>
      </c>
      <c r="K692" s="106">
        <f t="shared" si="31"/>
        <v>7395.630000000001</v>
      </c>
      <c r="L692" s="106">
        <f t="shared" si="30"/>
        <v>739.5630000000001</v>
      </c>
      <c r="M692" s="106">
        <f t="shared" si="32"/>
        <v>8135.1930000000011</v>
      </c>
    </row>
    <row r="693" spans="1:13" s="101" customFormat="1" ht="20" customHeight="1" x14ac:dyDescent="0.2">
      <c r="A693" s="126">
        <v>691</v>
      </c>
      <c r="B693" s="105" t="s">
        <v>1838</v>
      </c>
      <c r="C693" s="105" t="s">
        <v>1837</v>
      </c>
      <c r="D693" s="105" t="s">
        <v>1836</v>
      </c>
      <c r="E693" s="115">
        <v>46064</v>
      </c>
      <c r="F693" s="105" t="s">
        <v>1835</v>
      </c>
      <c r="G693" s="105" t="s">
        <v>1834</v>
      </c>
      <c r="H693" s="101" t="s">
        <v>1833</v>
      </c>
      <c r="I693" s="106">
        <v>9.43</v>
      </c>
      <c r="J693" s="101">
        <v>493</v>
      </c>
      <c r="K693" s="106">
        <f t="shared" si="31"/>
        <v>4648.99</v>
      </c>
      <c r="L693" s="106">
        <f t="shared" si="30"/>
        <v>464.899</v>
      </c>
      <c r="M693" s="106">
        <f t="shared" si="32"/>
        <v>5113.8890000000001</v>
      </c>
    </row>
    <row r="694" spans="1:13" s="101" customFormat="1" ht="20" customHeight="1" x14ac:dyDescent="0.2">
      <c r="A694" s="126">
        <v>692</v>
      </c>
      <c r="B694" s="105" t="s">
        <v>979</v>
      </c>
      <c r="C694" s="105" t="s">
        <v>1832</v>
      </c>
      <c r="D694" s="105" t="s">
        <v>1831</v>
      </c>
      <c r="E694" s="115">
        <v>46065</v>
      </c>
      <c r="F694" s="105" t="s">
        <v>1830</v>
      </c>
      <c r="G694" s="105" t="s">
        <v>1829</v>
      </c>
      <c r="H694" s="101" t="s">
        <v>1828</v>
      </c>
      <c r="I694" s="106">
        <v>9.86</v>
      </c>
      <c r="J694" s="101">
        <v>920</v>
      </c>
      <c r="K694" s="106">
        <f t="shared" si="31"/>
        <v>9071.1999999999989</v>
      </c>
      <c r="L694" s="106">
        <f t="shared" si="30"/>
        <v>907.11999999999989</v>
      </c>
      <c r="M694" s="106">
        <f t="shared" si="32"/>
        <v>9978.32</v>
      </c>
    </row>
    <row r="695" spans="1:13" s="101" customFormat="1" ht="20" customHeight="1" x14ac:dyDescent="0.2">
      <c r="A695" s="126">
        <v>693</v>
      </c>
      <c r="B695" s="105" t="s">
        <v>1827</v>
      </c>
      <c r="C695" s="105" t="s">
        <v>458</v>
      </c>
      <c r="D695" s="105" t="s">
        <v>1826</v>
      </c>
      <c r="E695" s="115">
        <v>46066</v>
      </c>
      <c r="F695" s="105" t="s">
        <v>1825</v>
      </c>
      <c r="G695" s="105" t="s">
        <v>1824</v>
      </c>
      <c r="H695" s="101" t="s">
        <v>1823</v>
      </c>
      <c r="I695" s="106">
        <v>9.09</v>
      </c>
      <c r="J695" s="101">
        <v>39</v>
      </c>
      <c r="K695" s="106">
        <f t="shared" si="31"/>
        <v>354.51</v>
      </c>
      <c r="L695" s="106">
        <f t="shared" si="30"/>
        <v>35.451000000000001</v>
      </c>
      <c r="M695" s="106">
        <f t="shared" si="32"/>
        <v>389.96100000000001</v>
      </c>
    </row>
    <row r="696" spans="1:13" s="101" customFormat="1" ht="20" customHeight="1" x14ac:dyDescent="0.2">
      <c r="A696" s="126">
        <v>694</v>
      </c>
      <c r="B696" s="105" t="s">
        <v>1822</v>
      </c>
      <c r="C696" s="105" t="s">
        <v>1363</v>
      </c>
      <c r="D696" s="105" t="s">
        <v>1821</v>
      </c>
      <c r="E696" s="115">
        <v>46069</v>
      </c>
      <c r="F696" s="105" t="s">
        <v>5139</v>
      </c>
      <c r="G696" s="105" t="s">
        <v>1820</v>
      </c>
      <c r="H696" s="101" t="s">
        <v>1819</v>
      </c>
      <c r="I696" s="106">
        <v>7.69</v>
      </c>
      <c r="J696" s="101">
        <v>78</v>
      </c>
      <c r="K696" s="106">
        <f t="shared" si="31"/>
        <v>599.82000000000005</v>
      </c>
      <c r="L696" s="106">
        <f t="shared" si="30"/>
        <v>59.982000000000006</v>
      </c>
      <c r="M696" s="106">
        <f t="shared" si="32"/>
        <v>659.80200000000002</v>
      </c>
    </row>
    <row r="697" spans="1:13" s="101" customFormat="1" ht="20" customHeight="1" x14ac:dyDescent="0.2">
      <c r="A697" s="126">
        <v>695</v>
      </c>
      <c r="B697" s="105" t="s">
        <v>1077</v>
      </c>
      <c r="C697" s="105" t="s">
        <v>1143</v>
      </c>
      <c r="D697" s="105" t="s">
        <v>1818</v>
      </c>
      <c r="E697" s="115">
        <v>46070</v>
      </c>
      <c r="F697" s="105" t="s">
        <v>1817</v>
      </c>
      <c r="G697" s="105" t="s">
        <v>1816</v>
      </c>
      <c r="H697" s="101" t="s">
        <v>1815</v>
      </c>
      <c r="I697" s="106">
        <v>9.5399999999999991</v>
      </c>
      <c r="J697" s="101">
        <v>777</v>
      </c>
      <c r="K697" s="106">
        <f t="shared" si="31"/>
        <v>7412.579999999999</v>
      </c>
      <c r="L697" s="106">
        <f t="shared" si="30"/>
        <v>741.25799999999992</v>
      </c>
      <c r="M697" s="106">
        <f t="shared" si="32"/>
        <v>8153.8379999999988</v>
      </c>
    </row>
    <row r="698" spans="1:13" s="101" customFormat="1" ht="20" customHeight="1" x14ac:dyDescent="0.2">
      <c r="A698" s="126">
        <v>696</v>
      </c>
      <c r="B698" s="105" t="s">
        <v>1814</v>
      </c>
      <c r="C698" s="105" t="s">
        <v>1813</v>
      </c>
      <c r="D698" s="105" t="s">
        <v>1812</v>
      </c>
      <c r="E698" s="115">
        <v>46071</v>
      </c>
      <c r="F698" s="105" t="s">
        <v>1811</v>
      </c>
      <c r="G698" s="105" t="s">
        <v>1810</v>
      </c>
      <c r="H698" s="101" t="s">
        <v>1809</v>
      </c>
      <c r="I698" s="106">
        <v>5.44</v>
      </c>
      <c r="J698" s="101">
        <v>458</v>
      </c>
      <c r="K698" s="106">
        <f t="shared" si="31"/>
        <v>2491.52</v>
      </c>
      <c r="L698" s="106">
        <f t="shared" si="30"/>
        <v>249.15200000000002</v>
      </c>
      <c r="M698" s="106">
        <f t="shared" si="32"/>
        <v>2740.672</v>
      </c>
    </row>
    <row r="699" spans="1:13" s="101" customFormat="1" ht="20" customHeight="1" x14ac:dyDescent="0.2">
      <c r="A699" s="126">
        <v>697</v>
      </c>
      <c r="B699" s="105" t="s">
        <v>1808</v>
      </c>
      <c r="C699" s="105" t="s">
        <v>268</v>
      </c>
      <c r="D699" s="105" t="s">
        <v>1807</v>
      </c>
      <c r="E699" s="115">
        <v>46072</v>
      </c>
      <c r="F699" s="105" t="s">
        <v>1806</v>
      </c>
      <c r="G699" s="105" t="s">
        <v>1805</v>
      </c>
      <c r="H699" s="101" t="s">
        <v>1804</v>
      </c>
      <c r="I699" s="106">
        <v>8.25</v>
      </c>
      <c r="J699" s="101">
        <v>487</v>
      </c>
      <c r="K699" s="106">
        <f t="shared" si="31"/>
        <v>4017.75</v>
      </c>
      <c r="L699" s="106">
        <f t="shared" si="30"/>
        <v>401.77500000000003</v>
      </c>
      <c r="M699" s="106">
        <f t="shared" si="32"/>
        <v>4419.5249999999996</v>
      </c>
    </row>
    <row r="700" spans="1:13" s="101" customFormat="1" ht="20" customHeight="1" x14ac:dyDescent="0.2">
      <c r="A700" s="126">
        <v>698</v>
      </c>
      <c r="B700" s="105" t="s">
        <v>302</v>
      </c>
      <c r="C700" s="105" t="s">
        <v>1803</v>
      </c>
      <c r="D700" s="105" t="s">
        <v>1802</v>
      </c>
      <c r="E700" s="115">
        <v>46073</v>
      </c>
      <c r="F700" s="105" t="s">
        <v>1801</v>
      </c>
      <c r="G700" s="105" t="s">
        <v>1800</v>
      </c>
      <c r="H700" s="101" t="s">
        <v>1799</v>
      </c>
      <c r="I700" s="106">
        <v>5.81</v>
      </c>
      <c r="J700" s="101">
        <v>890</v>
      </c>
      <c r="K700" s="106">
        <f t="shared" si="31"/>
        <v>5170.8999999999996</v>
      </c>
      <c r="L700" s="106">
        <f t="shared" si="30"/>
        <v>517.09</v>
      </c>
      <c r="M700" s="106">
        <f t="shared" si="32"/>
        <v>5687.99</v>
      </c>
    </row>
    <row r="701" spans="1:13" s="101" customFormat="1" ht="20" customHeight="1" x14ac:dyDescent="0.2">
      <c r="A701" s="126">
        <v>699</v>
      </c>
      <c r="B701" s="105" t="s">
        <v>247</v>
      </c>
      <c r="C701" s="105" t="s">
        <v>1106</v>
      </c>
      <c r="D701" s="105" t="s">
        <v>1798</v>
      </c>
      <c r="E701" s="115">
        <v>46076</v>
      </c>
      <c r="F701" s="105" t="s">
        <v>5140</v>
      </c>
      <c r="G701" s="105" t="s">
        <v>1797</v>
      </c>
      <c r="H701" s="101" t="s">
        <v>1796</v>
      </c>
      <c r="I701" s="106">
        <v>9.91</v>
      </c>
      <c r="J701" s="101">
        <v>313</v>
      </c>
      <c r="K701" s="106">
        <f t="shared" si="31"/>
        <v>3101.83</v>
      </c>
      <c r="L701" s="106">
        <f t="shared" si="30"/>
        <v>310.18299999999999</v>
      </c>
      <c r="M701" s="106">
        <f t="shared" si="32"/>
        <v>3412.0129999999999</v>
      </c>
    </row>
    <row r="702" spans="1:13" s="101" customFormat="1" ht="20" customHeight="1" x14ac:dyDescent="0.2">
      <c r="A702" s="126">
        <v>700</v>
      </c>
      <c r="B702" s="105" t="s">
        <v>1795</v>
      </c>
      <c r="C702" s="105" t="s">
        <v>1794</v>
      </c>
      <c r="D702" s="105" t="s">
        <v>1793</v>
      </c>
      <c r="E702" s="115">
        <v>46077</v>
      </c>
      <c r="F702" s="105" t="s">
        <v>1792</v>
      </c>
      <c r="G702" s="105" t="s">
        <v>1791</v>
      </c>
      <c r="H702" s="101" t="s">
        <v>1790</v>
      </c>
      <c r="I702" s="106">
        <v>7.19</v>
      </c>
      <c r="J702" s="101">
        <v>65</v>
      </c>
      <c r="K702" s="106">
        <f t="shared" si="31"/>
        <v>467.35</v>
      </c>
      <c r="L702" s="106">
        <f t="shared" si="30"/>
        <v>46.735000000000007</v>
      </c>
      <c r="M702" s="106">
        <f t="shared" si="32"/>
        <v>514.08500000000004</v>
      </c>
    </row>
    <row r="703" spans="1:13" s="101" customFormat="1" ht="20" customHeight="1" x14ac:dyDescent="0.2">
      <c r="A703" s="126">
        <v>701</v>
      </c>
      <c r="B703" s="105" t="s">
        <v>1789</v>
      </c>
      <c r="C703" s="105" t="s">
        <v>1788</v>
      </c>
      <c r="D703" s="105" t="s">
        <v>1787</v>
      </c>
      <c r="E703" s="115">
        <v>46078</v>
      </c>
      <c r="F703" s="105" t="s">
        <v>5141</v>
      </c>
      <c r="G703" s="105" t="s">
        <v>1786</v>
      </c>
      <c r="H703" s="101" t="s">
        <v>1785</v>
      </c>
      <c r="I703" s="106">
        <v>8.36</v>
      </c>
      <c r="J703" s="101">
        <v>440</v>
      </c>
      <c r="K703" s="106">
        <f t="shared" si="31"/>
        <v>3678.3999999999996</v>
      </c>
      <c r="L703" s="106">
        <f t="shared" si="30"/>
        <v>367.84</v>
      </c>
      <c r="M703" s="106">
        <f t="shared" si="32"/>
        <v>4046.24</v>
      </c>
    </row>
    <row r="704" spans="1:13" s="101" customFormat="1" ht="20" customHeight="1" x14ac:dyDescent="0.2">
      <c r="A704" s="126">
        <v>702</v>
      </c>
      <c r="B704" s="105" t="s">
        <v>1784</v>
      </c>
      <c r="C704" s="105" t="s">
        <v>1783</v>
      </c>
      <c r="D704" s="105" t="s">
        <v>1782</v>
      </c>
      <c r="E704" s="115">
        <v>46079</v>
      </c>
      <c r="F704" s="105" t="s">
        <v>1781</v>
      </c>
      <c r="G704" s="105" t="s">
        <v>1780</v>
      </c>
      <c r="H704" s="101" t="s">
        <v>1779</v>
      </c>
      <c r="I704" s="106">
        <v>7.54</v>
      </c>
      <c r="J704" s="101">
        <v>770</v>
      </c>
      <c r="K704" s="106">
        <f t="shared" si="31"/>
        <v>5805.8</v>
      </c>
      <c r="L704" s="106">
        <f t="shared" si="30"/>
        <v>580.58000000000004</v>
      </c>
      <c r="M704" s="106">
        <f t="shared" si="32"/>
        <v>6386.38</v>
      </c>
    </row>
    <row r="705" spans="1:13" s="101" customFormat="1" ht="20" customHeight="1" x14ac:dyDescent="0.2">
      <c r="A705" s="126">
        <v>703</v>
      </c>
      <c r="B705" s="105" t="s">
        <v>687</v>
      </c>
      <c r="C705" s="105" t="s">
        <v>1321</v>
      </c>
      <c r="D705" s="105" t="s">
        <v>1778</v>
      </c>
      <c r="E705" s="115">
        <v>46080</v>
      </c>
      <c r="F705" s="105" t="s">
        <v>1777</v>
      </c>
      <c r="G705" s="105" t="s">
        <v>1776</v>
      </c>
      <c r="H705" s="101" t="s">
        <v>1775</v>
      </c>
      <c r="I705" s="106">
        <v>9.73</v>
      </c>
      <c r="J705" s="101">
        <v>609</v>
      </c>
      <c r="K705" s="106">
        <f t="shared" si="31"/>
        <v>5925.5700000000006</v>
      </c>
      <c r="L705" s="106">
        <f t="shared" si="30"/>
        <v>592.55700000000013</v>
      </c>
      <c r="M705" s="106">
        <f t="shared" si="32"/>
        <v>6518.1270000000004</v>
      </c>
    </row>
    <row r="706" spans="1:13" s="101" customFormat="1" ht="20" customHeight="1" x14ac:dyDescent="0.2">
      <c r="A706" s="126">
        <v>704</v>
      </c>
      <c r="B706" s="105" t="s">
        <v>1774</v>
      </c>
      <c r="C706" s="105" t="s">
        <v>1773</v>
      </c>
      <c r="D706" s="105" t="s">
        <v>1772</v>
      </c>
      <c r="E706" s="115">
        <v>46083</v>
      </c>
      <c r="F706" s="105" t="s">
        <v>5142</v>
      </c>
      <c r="G706" s="105" t="s">
        <v>1771</v>
      </c>
      <c r="H706" s="101" t="s">
        <v>1770</v>
      </c>
      <c r="I706" s="106">
        <v>9.35</v>
      </c>
      <c r="J706" s="101">
        <v>91</v>
      </c>
      <c r="K706" s="106">
        <f t="shared" si="31"/>
        <v>850.85</v>
      </c>
      <c r="L706" s="106">
        <f t="shared" si="30"/>
        <v>85.085000000000008</v>
      </c>
      <c r="M706" s="106">
        <f t="shared" si="32"/>
        <v>935.93500000000006</v>
      </c>
    </row>
    <row r="707" spans="1:13" s="101" customFormat="1" ht="20" customHeight="1" x14ac:dyDescent="0.2">
      <c r="A707" s="126">
        <v>705</v>
      </c>
      <c r="B707" s="105" t="s">
        <v>948</v>
      </c>
      <c r="C707" s="105" t="s">
        <v>1769</v>
      </c>
      <c r="D707" s="105" t="s">
        <v>1768</v>
      </c>
      <c r="E707" s="115">
        <v>46084</v>
      </c>
      <c r="F707" s="105" t="s">
        <v>5143</v>
      </c>
      <c r="G707" s="105" t="s">
        <v>1767</v>
      </c>
      <c r="H707" s="101" t="s">
        <v>1766</v>
      </c>
      <c r="I707" s="106">
        <v>6.09</v>
      </c>
      <c r="J707" s="101">
        <v>659</v>
      </c>
      <c r="K707" s="106">
        <f t="shared" si="31"/>
        <v>4013.31</v>
      </c>
      <c r="L707" s="106">
        <f t="shared" ref="L707:L770" si="33">K707*Tax_Rate</f>
        <v>401.33100000000002</v>
      </c>
      <c r="M707" s="106">
        <f t="shared" si="32"/>
        <v>4414.6409999999996</v>
      </c>
    </row>
    <row r="708" spans="1:13" s="101" customFormat="1" ht="20" customHeight="1" x14ac:dyDescent="0.2">
      <c r="A708" s="126">
        <v>706</v>
      </c>
      <c r="B708" s="105" t="s">
        <v>1446</v>
      </c>
      <c r="C708" s="105" t="s">
        <v>1765</v>
      </c>
      <c r="D708" s="105" t="s">
        <v>1764</v>
      </c>
      <c r="E708" s="115">
        <v>46085</v>
      </c>
      <c r="F708" s="105" t="s">
        <v>1763</v>
      </c>
      <c r="G708" s="105" t="s">
        <v>1762</v>
      </c>
      <c r="H708" s="101" t="s">
        <v>1761</v>
      </c>
      <c r="I708" s="106">
        <v>9.77</v>
      </c>
      <c r="J708" s="101">
        <v>989</v>
      </c>
      <c r="K708" s="106">
        <f t="shared" ref="K708:K771" si="34">SUM(I708*J708)</f>
        <v>9662.5299999999988</v>
      </c>
      <c r="L708" s="106">
        <f t="shared" si="33"/>
        <v>966.25299999999993</v>
      </c>
      <c r="M708" s="106">
        <f t="shared" ref="M708:M771" si="35">SUM(K708+L708)</f>
        <v>10628.782999999999</v>
      </c>
    </row>
    <row r="709" spans="1:13" s="101" customFormat="1" ht="20" customHeight="1" x14ac:dyDescent="0.2">
      <c r="A709" s="126">
        <v>707</v>
      </c>
      <c r="B709" s="105" t="s">
        <v>1760</v>
      </c>
      <c r="C709" s="105" t="s">
        <v>1759</v>
      </c>
      <c r="D709" s="105" t="s">
        <v>1758</v>
      </c>
      <c r="E709" s="115">
        <v>46086</v>
      </c>
      <c r="F709" s="105" t="s">
        <v>1757</v>
      </c>
      <c r="G709" s="105" t="s">
        <v>1756</v>
      </c>
      <c r="H709" s="101" t="s">
        <v>1755</v>
      </c>
      <c r="I709" s="106">
        <v>6.88</v>
      </c>
      <c r="J709" s="101">
        <v>734</v>
      </c>
      <c r="K709" s="106">
        <f t="shared" si="34"/>
        <v>5049.92</v>
      </c>
      <c r="L709" s="106">
        <f t="shared" si="33"/>
        <v>504.99200000000002</v>
      </c>
      <c r="M709" s="106">
        <f t="shared" si="35"/>
        <v>5554.9120000000003</v>
      </c>
    </row>
    <row r="710" spans="1:13" s="101" customFormat="1" ht="20" customHeight="1" x14ac:dyDescent="0.2">
      <c r="A710" s="126">
        <v>708</v>
      </c>
      <c r="B710" s="105" t="s">
        <v>1754</v>
      </c>
      <c r="C710" s="105" t="s">
        <v>1753</v>
      </c>
      <c r="D710" s="105" t="s">
        <v>1752</v>
      </c>
      <c r="E710" s="115">
        <v>46087</v>
      </c>
      <c r="F710" s="105" t="s">
        <v>1751</v>
      </c>
      <c r="G710" s="105" t="s">
        <v>1750</v>
      </c>
      <c r="H710" s="101" t="s">
        <v>1749</v>
      </c>
      <c r="I710" s="106">
        <v>8.27</v>
      </c>
      <c r="J710" s="101">
        <v>150</v>
      </c>
      <c r="K710" s="106">
        <f t="shared" si="34"/>
        <v>1240.5</v>
      </c>
      <c r="L710" s="106">
        <f t="shared" si="33"/>
        <v>124.05000000000001</v>
      </c>
      <c r="M710" s="106">
        <f t="shared" si="35"/>
        <v>1364.55</v>
      </c>
    </row>
    <row r="711" spans="1:13" s="101" customFormat="1" ht="20" customHeight="1" x14ac:dyDescent="0.2">
      <c r="A711" s="126">
        <v>709</v>
      </c>
      <c r="B711" s="105" t="s">
        <v>1748</v>
      </c>
      <c r="C711" s="105" t="s">
        <v>1747</v>
      </c>
      <c r="D711" s="105" t="s">
        <v>1746</v>
      </c>
      <c r="E711" s="115">
        <v>46090</v>
      </c>
      <c r="F711" s="105" t="s">
        <v>1745</v>
      </c>
      <c r="G711" s="105" t="s">
        <v>1744</v>
      </c>
      <c r="H711" s="101" t="s">
        <v>1743</v>
      </c>
      <c r="I711" s="106">
        <v>7.86</v>
      </c>
      <c r="J711" s="101">
        <v>189</v>
      </c>
      <c r="K711" s="106">
        <f t="shared" si="34"/>
        <v>1485.54</v>
      </c>
      <c r="L711" s="106">
        <f t="shared" si="33"/>
        <v>148.554</v>
      </c>
      <c r="M711" s="106">
        <f t="shared" si="35"/>
        <v>1634.0940000000001</v>
      </c>
    </row>
    <row r="712" spans="1:13" s="101" customFormat="1" ht="20" customHeight="1" x14ac:dyDescent="0.2">
      <c r="A712" s="126">
        <v>710</v>
      </c>
      <c r="B712" s="105" t="s">
        <v>1742</v>
      </c>
      <c r="C712" s="105" t="s">
        <v>1741</v>
      </c>
      <c r="D712" s="105" t="s">
        <v>1740</v>
      </c>
      <c r="E712" s="115">
        <v>46091</v>
      </c>
      <c r="F712" s="105" t="s">
        <v>1739</v>
      </c>
      <c r="G712" s="105" t="s">
        <v>1738</v>
      </c>
      <c r="H712" s="101" t="s">
        <v>1737</v>
      </c>
      <c r="I712" s="106">
        <v>5.53</v>
      </c>
      <c r="J712" s="101">
        <v>137</v>
      </c>
      <c r="K712" s="106">
        <f t="shared" si="34"/>
        <v>757.61</v>
      </c>
      <c r="L712" s="106">
        <f t="shared" si="33"/>
        <v>75.76100000000001</v>
      </c>
      <c r="M712" s="106">
        <f t="shared" si="35"/>
        <v>833.37099999999998</v>
      </c>
    </row>
    <row r="713" spans="1:13" s="101" customFormat="1" ht="20" customHeight="1" x14ac:dyDescent="0.2">
      <c r="A713" s="126">
        <v>711</v>
      </c>
      <c r="B713" s="105" t="s">
        <v>1736</v>
      </c>
      <c r="C713" s="105" t="s">
        <v>542</v>
      </c>
      <c r="D713" s="105" t="s">
        <v>1735</v>
      </c>
      <c r="E713" s="115">
        <v>46092</v>
      </c>
      <c r="F713" s="105" t="s">
        <v>1734</v>
      </c>
      <c r="G713" s="105" t="s">
        <v>1733</v>
      </c>
      <c r="H713" s="101" t="s">
        <v>1732</v>
      </c>
      <c r="I713" s="106">
        <v>7.48</v>
      </c>
      <c r="J713" s="101">
        <v>239</v>
      </c>
      <c r="K713" s="106">
        <f t="shared" si="34"/>
        <v>1787.72</v>
      </c>
      <c r="L713" s="106">
        <f t="shared" si="33"/>
        <v>178.77200000000002</v>
      </c>
      <c r="M713" s="106">
        <f t="shared" si="35"/>
        <v>1966.492</v>
      </c>
    </row>
    <row r="714" spans="1:13" s="101" customFormat="1" ht="20" customHeight="1" x14ac:dyDescent="0.2">
      <c r="A714" s="126">
        <v>712</v>
      </c>
      <c r="B714" s="105" t="s">
        <v>510</v>
      </c>
      <c r="C714" s="105" t="s">
        <v>1731</v>
      </c>
      <c r="D714" s="105" t="s">
        <v>1730</v>
      </c>
      <c r="E714" s="115">
        <v>46093</v>
      </c>
      <c r="F714" s="105" t="s">
        <v>1729</v>
      </c>
      <c r="G714" s="105" t="s">
        <v>1728</v>
      </c>
      <c r="H714" s="101" t="s">
        <v>1727</v>
      </c>
      <c r="I714" s="106">
        <v>7.54</v>
      </c>
      <c r="J714" s="101">
        <v>806</v>
      </c>
      <c r="K714" s="106">
        <f t="shared" si="34"/>
        <v>6077.24</v>
      </c>
      <c r="L714" s="106">
        <f t="shared" si="33"/>
        <v>607.72400000000005</v>
      </c>
      <c r="M714" s="106">
        <f t="shared" si="35"/>
        <v>6684.9639999999999</v>
      </c>
    </row>
    <row r="715" spans="1:13" s="101" customFormat="1" ht="20" customHeight="1" x14ac:dyDescent="0.2">
      <c r="A715" s="126">
        <v>713</v>
      </c>
      <c r="B715" s="105" t="s">
        <v>1726</v>
      </c>
      <c r="C715" s="105" t="s">
        <v>1725</v>
      </c>
      <c r="D715" s="105" t="s">
        <v>1724</v>
      </c>
      <c r="E715" s="115">
        <v>46094</v>
      </c>
      <c r="F715" s="105" t="s">
        <v>1723</v>
      </c>
      <c r="G715" s="105" t="s">
        <v>1722</v>
      </c>
      <c r="H715" s="101" t="s">
        <v>1721</v>
      </c>
      <c r="I715" s="106">
        <v>9.1300000000000008</v>
      </c>
      <c r="J715" s="101">
        <v>193</v>
      </c>
      <c r="K715" s="106">
        <f t="shared" si="34"/>
        <v>1762.0900000000001</v>
      </c>
      <c r="L715" s="106">
        <f t="shared" si="33"/>
        <v>176.20900000000003</v>
      </c>
      <c r="M715" s="106">
        <f t="shared" si="35"/>
        <v>1938.2990000000002</v>
      </c>
    </row>
    <row r="716" spans="1:13" s="101" customFormat="1" ht="20" customHeight="1" x14ac:dyDescent="0.2">
      <c r="A716" s="126">
        <v>714</v>
      </c>
      <c r="B716" s="105" t="s">
        <v>1720</v>
      </c>
      <c r="C716" s="105" t="s">
        <v>325</v>
      </c>
      <c r="D716" s="105" t="s">
        <v>1719</v>
      </c>
      <c r="E716" s="115">
        <v>46097</v>
      </c>
      <c r="F716" s="105" t="s">
        <v>1718</v>
      </c>
      <c r="G716" s="105" t="s">
        <v>1717</v>
      </c>
      <c r="H716" s="101" t="s">
        <v>1716</v>
      </c>
      <c r="I716" s="106">
        <v>6.87</v>
      </c>
      <c r="J716" s="101">
        <v>346</v>
      </c>
      <c r="K716" s="106">
        <f t="shared" si="34"/>
        <v>2377.02</v>
      </c>
      <c r="L716" s="106">
        <f t="shared" si="33"/>
        <v>237.702</v>
      </c>
      <c r="M716" s="106">
        <f t="shared" si="35"/>
        <v>2614.7219999999998</v>
      </c>
    </row>
    <row r="717" spans="1:13" s="101" customFormat="1" ht="20" customHeight="1" x14ac:dyDescent="0.2">
      <c r="A717" s="126">
        <v>715</v>
      </c>
      <c r="B717" s="105" t="s">
        <v>1715</v>
      </c>
      <c r="C717" s="105" t="s">
        <v>1714</v>
      </c>
      <c r="D717" s="105" t="s">
        <v>1713</v>
      </c>
      <c r="E717" s="115">
        <v>46098</v>
      </c>
      <c r="F717" s="105" t="s">
        <v>5144</v>
      </c>
      <c r="G717" s="105" t="s">
        <v>1712</v>
      </c>
      <c r="H717" s="101" t="s">
        <v>1478</v>
      </c>
      <c r="I717" s="106">
        <v>6.51</v>
      </c>
      <c r="J717" s="101">
        <v>919</v>
      </c>
      <c r="K717" s="106">
        <f t="shared" si="34"/>
        <v>5982.69</v>
      </c>
      <c r="L717" s="106">
        <f t="shared" si="33"/>
        <v>598.26900000000001</v>
      </c>
      <c r="M717" s="106">
        <f t="shared" si="35"/>
        <v>6580.9589999999998</v>
      </c>
    </row>
    <row r="718" spans="1:13" s="101" customFormat="1" ht="20" customHeight="1" x14ac:dyDescent="0.2">
      <c r="A718" s="126">
        <v>716</v>
      </c>
      <c r="B718" s="105" t="s">
        <v>1637</v>
      </c>
      <c r="C718" s="105" t="s">
        <v>598</v>
      </c>
      <c r="D718" s="105" t="s">
        <v>1711</v>
      </c>
      <c r="E718" s="115">
        <v>46099</v>
      </c>
      <c r="F718" s="105" t="s">
        <v>5145</v>
      </c>
      <c r="G718" s="105" t="s">
        <v>1710</v>
      </c>
      <c r="H718" s="101" t="s">
        <v>1709</v>
      </c>
      <c r="I718" s="106">
        <v>8.08</v>
      </c>
      <c r="J718" s="101">
        <v>775</v>
      </c>
      <c r="K718" s="106">
        <f t="shared" si="34"/>
        <v>6262</v>
      </c>
      <c r="L718" s="106">
        <f t="shared" si="33"/>
        <v>626.20000000000005</v>
      </c>
      <c r="M718" s="106">
        <f t="shared" si="35"/>
        <v>6888.2</v>
      </c>
    </row>
    <row r="719" spans="1:13" s="101" customFormat="1" ht="20" customHeight="1" x14ac:dyDescent="0.2">
      <c r="A719" s="126">
        <v>717</v>
      </c>
      <c r="B719" s="105" t="s">
        <v>693</v>
      </c>
      <c r="C719" s="105" t="s">
        <v>836</v>
      </c>
      <c r="D719" s="105" t="s">
        <v>1708</v>
      </c>
      <c r="E719" s="115">
        <v>46100</v>
      </c>
      <c r="F719" s="105" t="s">
        <v>5146</v>
      </c>
      <c r="G719" s="105" t="s">
        <v>1707</v>
      </c>
      <c r="H719" s="101" t="s">
        <v>1706</v>
      </c>
      <c r="I719" s="106">
        <v>7.53</v>
      </c>
      <c r="J719" s="101">
        <v>732</v>
      </c>
      <c r="K719" s="106">
        <f t="shared" si="34"/>
        <v>5511.96</v>
      </c>
      <c r="L719" s="106">
        <f t="shared" si="33"/>
        <v>551.19600000000003</v>
      </c>
      <c r="M719" s="106">
        <f t="shared" si="35"/>
        <v>6063.1559999999999</v>
      </c>
    </row>
    <row r="720" spans="1:13" s="101" customFormat="1" ht="20" customHeight="1" x14ac:dyDescent="0.2">
      <c r="A720" s="126">
        <v>718</v>
      </c>
      <c r="B720" s="105" t="s">
        <v>1705</v>
      </c>
      <c r="C720" s="105" t="s">
        <v>1704</v>
      </c>
      <c r="D720" s="105" t="s">
        <v>1703</v>
      </c>
      <c r="E720" s="115">
        <v>46101</v>
      </c>
      <c r="F720" s="105" t="s">
        <v>5147</v>
      </c>
      <c r="G720" s="105" t="s">
        <v>1702</v>
      </c>
      <c r="H720" s="101" t="s">
        <v>1701</v>
      </c>
      <c r="I720" s="106">
        <v>7.62</v>
      </c>
      <c r="J720" s="101">
        <v>504</v>
      </c>
      <c r="K720" s="106">
        <f t="shared" si="34"/>
        <v>3840.48</v>
      </c>
      <c r="L720" s="106">
        <f t="shared" si="33"/>
        <v>384.048</v>
      </c>
      <c r="M720" s="106">
        <f t="shared" si="35"/>
        <v>4224.5280000000002</v>
      </c>
    </row>
    <row r="721" spans="1:13" s="101" customFormat="1" ht="20" customHeight="1" x14ac:dyDescent="0.2">
      <c r="A721" s="126">
        <v>719</v>
      </c>
      <c r="B721" s="105" t="s">
        <v>1700</v>
      </c>
      <c r="C721" s="105" t="s">
        <v>1699</v>
      </c>
      <c r="D721" s="105" t="s">
        <v>1698</v>
      </c>
      <c r="E721" s="115">
        <v>46104</v>
      </c>
      <c r="F721" s="105" t="s">
        <v>1697</v>
      </c>
      <c r="G721" s="105" t="s">
        <v>1696</v>
      </c>
      <c r="H721" s="101" t="s">
        <v>1695</v>
      </c>
      <c r="I721" s="106">
        <v>7.47</v>
      </c>
      <c r="J721" s="101">
        <v>114</v>
      </c>
      <c r="K721" s="106">
        <f t="shared" si="34"/>
        <v>851.57999999999993</v>
      </c>
      <c r="L721" s="106">
        <f t="shared" si="33"/>
        <v>85.158000000000001</v>
      </c>
      <c r="M721" s="106">
        <f t="shared" si="35"/>
        <v>936.73799999999994</v>
      </c>
    </row>
    <row r="722" spans="1:13" s="101" customFormat="1" ht="20" customHeight="1" x14ac:dyDescent="0.2">
      <c r="A722" s="126">
        <v>720</v>
      </c>
      <c r="B722" s="105" t="s">
        <v>1694</v>
      </c>
      <c r="C722" s="105" t="s">
        <v>1693</v>
      </c>
      <c r="D722" s="105" t="s">
        <v>1692</v>
      </c>
      <c r="E722" s="115">
        <v>46105</v>
      </c>
      <c r="F722" s="105" t="s">
        <v>1691</v>
      </c>
      <c r="G722" s="105" t="s">
        <v>1690</v>
      </c>
      <c r="H722" s="101" t="s">
        <v>1689</v>
      </c>
      <c r="I722" s="106">
        <v>9.06</v>
      </c>
      <c r="J722" s="101">
        <v>286</v>
      </c>
      <c r="K722" s="106">
        <f t="shared" si="34"/>
        <v>2591.1600000000003</v>
      </c>
      <c r="L722" s="106">
        <f t="shared" si="33"/>
        <v>259.11600000000004</v>
      </c>
      <c r="M722" s="106">
        <f t="shared" si="35"/>
        <v>2850.2760000000003</v>
      </c>
    </row>
    <row r="723" spans="1:13" s="101" customFormat="1" ht="20" customHeight="1" x14ac:dyDescent="0.2">
      <c r="A723" s="126">
        <v>721</v>
      </c>
      <c r="B723" s="105" t="s">
        <v>1158</v>
      </c>
      <c r="C723" s="105" t="s">
        <v>1688</v>
      </c>
      <c r="D723" s="105" t="s">
        <v>1687</v>
      </c>
      <c r="E723" s="115">
        <v>46106</v>
      </c>
      <c r="F723" s="105" t="s">
        <v>1686</v>
      </c>
      <c r="G723" s="105" t="s">
        <v>1685</v>
      </c>
      <c r="H723" s="101" t="s">
        <v>1684</v>
      </c>
      <c r="I723" s="106">
        <v>5.71</v>
      </c>
      <c r="J723" s="101">
        <v>202</v>
      </c>
      <c r="K723" s="106">
        <f t="shared" si="34"/>
        <v>1153.42</v>
      </c>
      <c r="L723" s="106">
        <f t="shared" si="33"/>
        <v>115.34200000000001</v>
      </c>
      <c r="M723" s="106">
        <f t="shared" si="35"/>
        <v>1268.7620000000002</v>
      </c>
    </row>
    <row r="724" spans="1:13" s="101" customFormat="1" ht="20" customHeight="1" x14ac:dyDescent="0.2">
      <c r="A724" s="126">
        <v>722</v>
      </c>
      <c r="B724" s="105" t="s">
        <v>1683</v>
      </c>
      <c r="C724" s="105" t="s">
        <v>836</v>
      </c>
      <c r="D724" s="105" t="s">
        <v>1682</v>
      </c>
      <c r="E724" s="115">
        <v>46107</v>
      </c>
      <c r="F724" s="105" t="s">
        <v>1681</v>
      </c>
      <c r="G724" s="105" t="s">
        <v>1680</v>
      </c>
      <c r="H724" s="101" t="s">
        <v>1679</v>
      </c>
      <c r="I724" s="106">
        <v>8.2799999999999994</v>
      </c>
      <c r="J724" s="101">
        <v>202</v>
      </c>
      <c r="K724" s="106">
        <f t="shared" si="34"/>
        <v>1672.56</v>
      </c>
      <c r="L724" s="106">
        <f t="shared" si="33"/>
        <v>167.256</v>
      </c>
      <c r="M724" s="106">
        <f t="shared" si="35"/>
        <v>1839.816</v>
      </c>
    </row>
    <row r="725" spans="1:13" s="101" customFormat="1" ht="20" customHeight="1" x14ac:dyDescent="0.2">
      <c r="A725" s="126">
        <v>723</v>
      </c>
      <c r="B725" s="105" t="s">
        <v>1678</v>
      </c>
      <c r="C725" s="105" t="s">
        <v>1677</v>
      </c>
      <c r="D725" s="105" t="s">
        <v>1676</v>
      </c>
      <c r="E725" s="115">
        <v>46108</v>
      </c>
      <c r="F725" s="105" t="s">
        <v>1675</v>
      </c>
      <c r="G725" s="105" t="s">
        <v>1674</v>
      </c>
      <c r="H725" s="101" t="s">
        <v>1673</v>
      </c>
      <c r="I725" s="106">
        <v>7.37</v>
      </c>
      <c r="J725" s="101">
        <v>344</v>
      </c>
      <c r="K725" s="106">
        <f t="shared" si="34"/>
        <v>2535.2800000000002</v>
      </c>
      <c r="L725" s="106">
        <f t="shared" si="33"/>
        <v>253.52800000000002</v>
      </c>
      <c r="M725" s="106">
        <f t="shared" si="35"/>
        <v>2788.808</v>
      </c>
    </row>
    <row r="726" spans="1:13" s="101" customFormat="1" ht="20" customHeight="1" x14ac:dyDescent="0.2">
      <c r="A726" s="126">
        <v>724</v>
      </c>
      <c r="B726" s="105" t="s">
        <v>1672</v>
      </c>
      <c r="C726" s="105" t="s">
        <v>401</v>
      </c>
      <c r="D726" s="105" t="s">
        <v>1671</v>
      </c>
      <c r="E726" s="115">
        <v>46111</v>
      </c>
      <c r="F726" s="105" t="s">
        <v>1670</v>
      </c>
      <c r="G726" s="105" t="s">
        <v>1669</v>
      </c>
      <c r="H726" s="101" t="s">
        <v>1668</v>
      </c>
      <c r="I726" s="106">
        <v>5.43</v>
      </c>
      <c r="J726" s="101">
        <v>515</v>
      </c>
      <c r="K726" s="106">
        <f t="shared" si="34"/>
        <v>2796.45</v>
      </c>
      <c r="L726" s="106">
        <f t="shared" si="33"/>
        <v>279.64499999999998</v>
      </c>
      <c r="M726" s="106">
        <f t="shared" si="35"/>
        <v>3076.0949999999998</v>
      </c>
    </row>
    <row r="727" spans="1:13" s="101" customFormat="1" ht="20" customHeight="1" x14ac:dyDescent="0.2">
      <c r="A727" s="126">
        <v>725</v>
      </c>
      <c r="B727" s="105" t="s">
        <v>1667</v>
      </c>
      <c r="C727" s="105" t="s">
        <v>406</v>
      </c>
      <c r="D727" s="105" t="s">
        <v>1666</v>
      </c>
      <c r="E727" s="115">
        <v>46112</v>
      </c>
      <c r="F727" s="105" t="s">
        <v>1665</v>
      </c>
      <c r="G727" s="105" t="s">
        <v>1664</v>
      </c>
      <c r="H727" s="101" t="s">
        <v>1663</v>
      </c>
      <c r="I727" s="106">
        <v>8.41</v>
      </c>
      <c r="J727" s="101">
        <v>825</v>
      </c>
      <c r="K727" s="106">
        <f t="shared" si="34"/>
        <v>6938.25</v>
      </c>
      <c r="L727" s="106">
        <f t="shared" si="33"/>
        <v>693.82500000000005</v>
      </c>
      <c r="M727" s="106">
        <f t="shared" si="35"/>
        <v>7632.0749999999998</v>
      </c>
    </row>
    <row r="728" spans="1:13" s="101" customFormat="1" ht="20" customHeight="1" x14ac:dyDescent="0.2">
      <c r="A728" s="126">
        <v>726</v>
      </c>
      <c r="B728" s="105" t="s">
        <v>1296</v>
      </c>
      <c r="C728" s="105" t="s">
        <v>452</v>
      </c>
      <c r="D728" s="105" t="s">
        <v>1662</v>
      </c>
      <c r="E728" s="115">
        <v>46113</v>
      </c>
      <c r="F728" s="105" t="s">
        <v>5148</v>
      </c>
      <c r="G728" s="105" t="s">
        <v>1661</v>
      </c>
      <c r="H728" s="101" t="s">
        <v>1660</v>
      </c>
      <c r="I728" s="106">
        <v>7.13</v>
      </c>
      <c r="J728" s="101">
        <v>949</v>
      </c>
      <c r="K728" s="106">
        <f t="shared" si="34"/>
        <v>6766.37</v>
      </c>
      <c r="L728" s="106">
        <f t="shared" si="33"/>
        <v>676.63700000000006</v>
      </c>
      <c r="M728" s="106">
        <f t="shared" si="35"/>
        <v>7443.0069999999996</v>
      </c>
    </row>
    <row r="729" spans="1:13" s="101" customFormat="1" ht="20" customHeight="1" x14ac:dyDescent="0.2">
      <c r="A729" s="126">
        <v>727</v>
      </c>
      <c r="B729" s="105" t="s">
        <v>1659</v>
      </c>
      <c r="C729" s="105" t="s">
        <v>656</v>
      </c>
      <c r="D729" s="105" t="s">
        <v>1658</v>
      </c>
      <c r="E729" s="115">
        <v>46114</v>
      </c>
      <c r="F729" s="105" t="s">
        <v>1657</v>
      </c>
      <c r="G729" s="105" t="s">
        <v>1656</v>
      </c>
      <c r="H729" s="101" t="s">
        <v>1655</v>
      </c>
      <c r="I729" s="106">
        <v>8.25</v>
      </c>
      <c r="J729" s="101">
        <v>514</v>
      </c>
      <c r="K729" s="106">
        <f t="shared" si="34"/>
        <v>4240.5</v>
      </c>
      <c r="L729" s="106">
        <f t="shared" si="33"/>
        <v>424.05</v>
      </c>
      <c r="M729" s="106">
        <f t="shared" si="35"/>
        <v>4664.55</v>
      </c>
    </row>
    <row r="730" spans="1:13" s="101" customFormat="1" ht="20" customHeight="1" x14ac:dyDescent="0.2">
      <c r="A730" s="126">
        <v>728</v>
      </c>
      <c r="B730" s="105" t="s">
        <v>1654</v>
      </c>
      <c r="C730" s="105" t="s">
        <v>1653</v>
      </c>
      <c r="D730" s="105" t="s">
        <v>1652</v>
      </c>
      <c r="E730" s="115">
        <v>46115</v>
      </c>
      <c r="F730" s="105" t="s">
        <v>1651</v>
      </c>
      <c r="G730" s="105" t="s">
        <v>1650</v>
      </c>
      <c r="H730" s="101" t="s">
        <v>1649</v>
      </c>
      <c r="I730" s="106">
        <v>9.8699999999999992</v>
      </c>
      <c r="J730" s="101">
        <v>355</v>
      </c>
      <c r="K730" s="106">
        <f t="shared" si="34"/>
        <v>3503.85</v>
      </c>
      <c r="L730" s="106">
        <f t="shared" si="33"/>
        <v>350.38499999999999</v>
      </c>
      <c r="M730" s="106">
        <f t="shared" si="35"/>
        <v>3854.2349999999997</v>
      </c>
    </row>
    <row r="731" spans="1:13" s="101" customFormat="1" ht="20" customHeight="1" x14ac:dyDescent="0.2">
      <c r="A731" s="126">
        <v>729</v>
      </c>
      <c r="B731" s="105" t="s">
        <v>1648</v>
      </c>
      <c r="C731" s="105" t="s">
        <v>1647</v>
      </c>
      <c r="D731" s="105" t="s">
        <v>1646</v>
      </c>
      <c r="E731" s="115">
        <v>46118</v>
      </c>
      <c r="F731" s="105" t="s">
        <v>1645</v>
      </c>
      <c r="G731" s="105" t="s">
        <v>1644</v>
      </c>
      <c r="H731" s="101" t="s">
        <v>1643</v>
      </c>
      <c r="I731" s="106">
        <v>7.57</v>
      </c>
      <c r="J731" s="101">
        <v>65</v>
      </c>
      <c r="K731" s="106">
        <f t="shared" si="34"/>
        <v>492.05</v>
      </c>
      <c r="L731" s="106">
        <f t="shared" si="33"/>
        <v>49.205000000000005</v>
      </c>
      <c r="M731" s="106">
        <f t="shared" si="35"/>
        <v>541.255</v>
      </c>
    </row>
    <row r="732" spans="1:13" s="101" customFormat="1" ht="20" customHeight="1" x14ac:dyDescent="0.2">
      <c r="A732" s="126">
        <v>730</v>
      </c>
      <c r="B732" s="105" t="s">
        <v>1642</v>
      </c>
      <c r="C732" s="105" t="s">
        <v>343</v>
      </c>
      <c r="D732" s="105" t="s">
        <v>1641</v>
      </c>
      <c r="E732" s="115">
        <v>46119</v>
      </c>
      <c r="F732" s="105" t="s">
        <v>1640</v>
      </c>
      <c r="G732" s="105" t="s">
        <v>1639</v>
      </c>
      <c r="H732" s="101" t="s">
        <v>1638</v>
      </c>
      <c r="I732" s="106">
        <v>6.35</v>
      </c>
      <c r="J732" s="101">
        <v>620</v>
      </c>
      <c r="K732" s="106">
        <f t="shared" si="34"/>
        <v>3937</v>
      </c>
      <c r="L732" s="106">
        <f t="shared" si="33"/>
        <v>393.70000000000005</v>
      </c>
      <c r="M732" s="106">
        <f t="shared" si="35"/>
        <v>4330.7</v>
      </c>
    </row>
    <row r="733" spans="1:13" s="101" customFormat="1" ht="20" customHeight="1" x14ac:dyDescent="0.2">
      <c r="A733" s="126">
        <v>731</v>
      </c>
      <c r="B733" s="105" t="s">
        <v>1637</v>
      </c>
      <c r="C733" s="105" t="s">
        <v>746</v>
      </c>
      <c r="D733" s="105" t="s">
        <v>1636</v>
      </c>
      <c r="E733" s="115">
        <v>46120</v>
      </c>
      <c r="F733" s="105" t="s">
        <v>5149</v>
      </c>
      <c r="G733" s="105" t="s">
        <v>1635</v>
      </c>
      <c r="H733" s="101" t="s">
        <v>1634</v>
      </c>
      <c r="I733" s="106">
        <v>7.16</v>
      </c>
      <c r="J733" s="101">
        <v>286</v>
      </c>
      <c r="K733" s="106">
        <f t="shared" si="34"/>
        <v>2047.76</v>
      </c>
      <c r="L733" s="106">
        <f t="shared" si="33"/>
        <v>204.77600000000001</v>
      </c>
      <c r="M733" s="106">
        <f t="shared" si="35"/>
        <v>2252.5360000000001</v>
      </c>
    </row>
    <row r="734" spans="1:13" s="101" customFormat="1" ht="20" customHeight="1" x14ac:dyDescent="0.2">
      <c r="A734" s="126">
        <v>732</v>
      </c>
      <c r="B734" s="105" t="s">
        <v>1633</v>
      </c>
      <c r="C734" s="105" t="s">
        <v>610</v>
      </c>
      <c r="D734" s="105" t="s">
        <v>1632</v>
      </c>
      <c r="E734" s="115">
        <v>46121</v>
      </c>
      <c r="F734" s="105" t="s">
        <v>5150</v>
      </c>
      <c r="G734" s="105" t="s">
        <v>1631</v>
      </c>
      <c r="H734" s="101" t="s">
        <v>1630</v>
      </c>
      <c r="I734" s="106">
        <v>7.81</v>
      </c>
      <c r="J734" s="101">
        <v>828</v>
      </c>
      <c r="K734" s="106">
        <f t="shared" si="34"/>
        <v>6466.6799999999994</v>
      </c>
      <c r="L734" s="106">
        <f t="shared" si="33"/>
        <v>646.66800000000001</v>
      </c>
      <c r="M734" s="106">
        <f t="shared" si="35"/>
        <v>7113.347999999999</v>
      </c>
    </row>
    <row r="735" spans="1:13" s="101" customFormat="1" ht="20" customHeight="1" x14ac:dyDescent="0.2">
      <c r="A735" s="126">
        <v>733</v>
      </c>
      <c r="B735" s="105" t="s">
        <v>599</v>
      </c>
      <c r="C735" s="105" t="s">
        <v>1629</v>
      </c>
      <c r="D735" s="105" t="s">
        <v>1628</v>
      </c>
      <c r="E735" s="115">
        <v>46122</v>
      </c>
      <c r="F735" s="105" t="s">
        <v>1627</v>
      </c>
      <c r="G735" s="105" t="s">
        <v>1626</v>
      </c>
      <c r="H735" s="101" t="s">
        <v>1625</v>
      </c>
      <c r="I735" s="106">
        <v>7.49</v>
      </c>
      <c r="J735" s="101">
        <v>311</v>
      </c>
      <c r="K735" s="106">
        <f t="shared" si="34"/>
        <v>2329.39</v>
      </c>
      <c r="L735" s="106">
        <f t="shared" si="33"/>
        <v>232.93899999999999</v>
      </c>
      <c r="M735" s="106">
        <f t="shared" si="35"/>
        <v>2562.3289999999997</v>
      </c>
    </row>
    <row r="736" spans="1:13" s="101" customFormat="1" ht="20" customHeight="1" x14ac:dyDescent="0.2">
      <c r="A736" s="126">
        <v>734</v>
      </c>
      <c r="B736" s="105" t="s">
        <v>1624</v>
      </c>
      <c r="C736" s="105" t="s">
        <v>1623</v>
      </c>
      <c r="D736" s="105" t="s">
        <v>1622</v>
      </c>
      <c r="E736" s="115">
        <v>46125</v>
      </c>
      <c r="F736" s="105" t="s">
        <v>1621</v>
      </c>
      <c r="G736" s="105" t="s">
        <v>1620</v>
      </c>
      <c r="H736" s="101" t="s">
        <v>1619</v>
      </c>
      <c r="I736" s="106">
        <v>8.68</v>
      </c>
      <c r="J736" s="101">
        <v>868</v>
      </c>
      <c r="K736" s="106">
        <f t="shared" si="34"/>
        <v>7534.24</v>
      </c>
      <c r="L736" s="106">
        <f t="shared" si="33"/>
        <v>753.42399999999998</v>
      </c>
      <c r="M736" s="106">
        <f t="shared" si="35"/>
        <v>8287.6640000000007</v>
      </c>
    </row>
    <row r="737" spans="1:13" s="101" customFormat="1" ht="20" customHeight="1" x14ac:dyDescent="0.2">
      <c r="A737" s="126">
        <v>735</v>
      </c>
      <c r="B737" s="105" t="s">
        <v>1618</v>
      </c>
      <c r="C737" s="105" t="s">
        <v>1358</v>
      </c>
      <c r="D737" s="105" t="s">
        <v>1617</v>
      </c>
      <c r="E737" s="115">
        <v>46126</v>
      </c>
      <c r="F737" s="105" t="s">
        <v>5151</v>
      </c>
      <c r="G737" s="105" t="s">
        <v>1616</v>
      </c>
      <c r="H737" s="101" t="s">
        <v>1615</v>
      </c>
      <c r="I737" s="106">
        <v>9.4700000000000006</v>
      </c>
      <c r="J737" s="101">
        <v>304</v>
      </c>
      <c r="K737" s="106">
        <f t="shared" si="34"/>
        <v>2878.88</v>
      </c>
      <c r="L737" s="106">
        <f t="shared" si="33"/>
        <v>287.88800000000003</v>
      </c>
      <c r="M737" s="106">
        <f t="shared" si="35"/>
        <v>3166.768</v>
      </c>
    </row>
    <row r="738" spans="1:13" s="101" customFormat="1" ht="20" customHeight="1" x14ac:dyDescent="0.2">
      <c r="A738" s="126">
        <v>736</v>
      </c>
      <c r="B738" s="105" t="s">
        <v>1614</v>
      </c>
      <c r="C738" s="105" t="s">
        <v>1613</v>
      </c>
      <c r="D738" s="105" t="s">
        <v>1612</v>
      </c>
      <c r="E738" s="115">
        <v>46127</v>
      </c>
      <c r="F738" s="105" t="s">
        <v>1611</v>
      </c>
      <c r="G738" s="105" t="s">
        <v>1610</v>
      </c>
      <c r="H738" s="101" t="s">
        <v>1609</v>
      </c>
      <c r="I738" s="106">
        <v>6.88</v>
      </c>
      <c r="J738" s="101">
        <v>623</v>
      </c>
      <c r="K738" s="106">
        <f t="shared" si="34"/>
        <v>4286.24</v>
      </c>
      <c r="L738" s="106">
        <f t="shared" si="33"/>
        <v>428.62400000000002</v>
      </c>
      <c r="M738" s="106">
        <f t="shared" si="35"/>
        <v>4714.8639999999996</v>
      </c>
    </row>
    <row r="739" spans="1:13" s="101" customFormat="1" ht="20" customHeight="1" x14ac:dyDescent="0.2">
      <c r="A739" s="126">
        <v>737</v>
      </c>
      <c r="B739" s="105" t="s">
        <v>1608</v>
      </c>
      <c r="C739" s="105" t="s">
        <v>1607</v>
      </c>
      <c r="D739" s="105" t="s">
        <v>1606</v>
      </c>
      <c r="E739" s="115">
        <v>46128</v>
      </c>
      <c r="F739" s="105" t="s">
        <v>1605</v>
      </c>
      <c r="G739" s="105" t="s">
        <v>1604</v>
      </c>
      <c r="H739" s="101" t="s">
        <v>1603</v>
      </c>
      <c r="I739" s="106">
        <v>6.79</v>
      </c>
      <c r="J739" s="101">
        <v>774</v>
      </c>
      <c r="K739" s="106">
        <f t="shared" si="34"/>
        <v>5255.46</v>
      </c>
      <c r="L739" s="106">
        <f t="shared" si="33"/>
        <v>525.54600000000005</v>
      </c>
      <c r="M739" s="106">
        <f t="shared" si="35"/>
        <v>5781.0060000000003</v>
      </c>
    </row>
    <row r="740" spans="1:13" s="101" customFormat="1" ht="20" customHeight="1" x14ac:dyDescent="0.2">
      <c r="A740" s="126">
        <v>738</v>
      </c>
      <c r="B740" s="105" t="s">
        <v>34</v>
      </c>
      <c r="C740" s="105" t="s">
        <v>1602</v>
      </c>
      <c r="D740" s="105" t="s">
        <v>1601</v>
      </c>
      <c r="E740" s="115">
        <v>46129</v>
      </c>
      <c r="F740" s="105" t="s">
        <v>5152</v>
      </c>
      <c r="G740" s="105" t="s">
        <v>1600</v>
      </c>
      <c r="H740" s="101" t="s">
        <v>1599</v>
      </c>
      <c r="I740" s="106">
        <v>6.18</v>
      </c>
      <c r="J740" s="101">
        <v>40</v>
      </c>
      <c r="K740" s="106">
        <f t="shared" si="34"/>
        <v>247.2</v>
      </c>
      <c r="L740" s="106">
        <f t="shared" si="33"/>
        <v>24.72</v>
      </c>
      <c r="M740" s="106">
        <f t="shared" si="35"/>
        <v>271.91999999999996</v>
      </c>
    </row>
    <row r="741" spans="1:13" s="101" customFormat="1" ht="20" customHeight="1" x14ac:dyDescent="0.2">
      <c r="A741" s="126">
        <v>739</v>
      </c>
      <c r="B741" s="105" t="s">
        <v>1598</v>
      </c>
      <c r="C741" s="105" t="s">
        <v>1346</v>
      </c>
      <c r="D741" s="105" t="s">
        <v>1597</v>
      </c>
      <c r="E741" s="115">
        <v>46132</v>
      </c>
      <c r="F741" s="105" t="s">
        <v>1596</v>
      </c>
      <c r="G741" s="105" t="s">
        <v>1595</v>
      </c>
      <c r="H741" s="101" t="s">
        <v>1594</v>
      </c>
      <c r="I741" s="106">
        <v>8.11</v>
      </c>
      <c r="J741" s="101">
        <v>940</v>
      </c>
      <c r="K741" s="106">
        <f t="shared" si="34"/>
        <v>7623.4</v>
      </c>
      <c r="L741" s="106">
        <f t="shared" si="33"/>
        <v>762.34</v>
      </c>
      <c r="M741" s="106">
        <f t="shared" si="35"/>
        <v>8385.74</v>
      </c>
    </row>
    <row r="742" spans="1:13" s="101" customFormat="1" ht="20" customHeight="1" x14ac:dyDescent="0.2">
      <c r="A742" s="126">
        <v>740</v>
      </c>
      <c r="B742" s="105" t="s">
        <v>1593</v>
      </c>
      <c r="C742" s="105" t="s">
        <v>1592</v>
      </c>
      <c r="D742" s="105" t="s">
        <v>1591</v>
      </c>
      <c r="E742" s="115">
        <v>46133</v>
      </c>
      <c r="F742" s="105" t="s">
        <v>1590</v>
      </c>
      <c r="G742" s="105" t="s">
        <v>1589</v>
      </c>
      <c r="H742" s="101" t="s">
        <v>1588</v>
      </c>
      <c r="I742" s="106">
        <v>5.53</v>
      </c>
      <c r="J742" s="101">
        <v>957</v>
      </c>
      <c r="K742" s="106">
        <f t="shared" si="34"/>
        <v>5292.21</v>
      </c>
      <c r="L742" s="106">
        <f t="shared" si="33"/>
        <v>529.221</v>
      </c>
      <c r="M742" s="106">
        <f t="shared" si="35"/>
        <v>5821.4310000000005</v>
      </c>
    </row>
    <row r="743" spans="1:13" s="101" customFormat="1" ht="20" customHeight="1" x14ac:dyDescent="0.2">
      <c r="A743" s="126">
        <v>741</v>
      </c>
      <c r="B743" s="105" t="s">
        <v>1587</v>
      </c>
      <c r="C743" s="105" t="s">
        <v>1586</v>
      </c>
      <c r="D743" s="105" t="s">
        <v>1585</v>
      </c>
      <c r="E743" s="115">
        <v>46134</v>
      </c>
      <c r="F743" s="105" t="s">
        <v>1584</v>
      </c>
      <c r="G743" s="105" t="s">
        <v>1583</v>
      </c>
      <c r="H743" s="101" t="s">
        <v>1582</v>
      </c>
      <c r="I743" s="106">
        <v>8.18</v>
      </c>
      <c r="J743" s="101">
        <v>975</v>
      </c>
      <c r="K743" s="106">
        <f t="shared" si="34"/>
        <v>7975.5</v>
      </c>
      <c r="L743" s="106">
        <f t="shared" si="33"/>
        <v>797.55000000000007</v>
      </c>
      <c r="M743" s="106">
        <f t="shared" si="35"/>
        <v>8773.0499999999993</v>
      </c>
    </row>
    <row r="744" spans="1:13" s="101" customFormat="1" ht="20" customHeight="1" x14ac:dyDescent="0.2">
      <c r="A744" s="126">
        <v>742</v>
      </c>
      <c r="B744" s="105" t="s">
        <v>1581</v>
      </c>
      <c r="C744" s="105" t="s">
        <v>792</v>
      </c>
      <c r="D744" s="105" t="s">
        <v>1580</v>
      </c>
      <c r="E744" s="115">
        <v>46135</v>
      </c>
      <c r="F744" s="105" t="s">
        <v>5153</v>
      </c>
      <c r="G744" s="105" t="s">
        <v>1579</v>
      </c>
      <c r="H744" s="101" t="s">
        <v>1578</v>
      </c>
      <c r="I744" s="106">
        <v>9.9600000000000009</v>
      </c>
      <c r="J744" s="101">
        <v>551</v>
      </c>
      <c r="K744" s="106">
        <f t="shared" si="34"/>
        <v>5487.96</v>
      </c>
      <c r="L744" s="106">
        <f t="shared" si="33"/>
        <v>548.79600000000005</v>
      </c>
      <c r="M744" s="106">
        <f t="shared" si="35"/>
        <v>6036.7560000000003</v>
      </c>
    </row>
    <row r="745" spans="1:13" s="101" customFormat="1" ht="20" customHeight="1" x14ac:dyDescent="0.2">
      <c r="A745" s="126">
        <v>743</v>
      </c>
      <c r="B745" s="105" t="s">
        <v>1577</v>
      </c>
      <c r="C745" s="105" t="s">
        <v>1576</v>
      </c>
      <c r="D745" s="105" t="s">
        <v>1575</v>
      </c>
      <c r="E745" s="115">
        <v>46136</v>
      </c>
      <c r="F745" s="105" t="s">
        <v>1574</v>
      </c>
      <c r="G745" s="105" t="s">
        <v>1573</v>
      </c>
      <c r="H745" s="101" t="s">
        <v>1572</v>
      </c>
      <c r="I745" s="106">
        <v>6.95</v>
      </c>
      <c r="J745" s="101">
        <v>526</v>
      </c>
      <c r="K745" s="106">
        <f t="shared" si="34"/>
        <v>3655.7000000000003</v>
      </c>
      <c r="L745" s="106">
        <f t="shared" si="33"/>
        <v>365.57000000000005</v>
      </c>
      <c r="M745" s="106">
        <f t="shared" si="35"/>
        <v>4021.2700000000004</v>
      </c>
    </row>
    <row r="746" spans="1:13" s="101" customFormat="1" ht="20" customHeight="1" x14ac:dyDescent="0.2">
      <c r="A746" s="126">
        <v>744</v>
      </c>
      <c r="B746" s="105" t="s">
        <v>1571</v>
      </c>
      <c r="C746" s="105" t="s">
        <v>447</v>
      </c>
      <c r="D746" s="105" t="s">
        <v>1570</v>
      </c>
      <c r="E746" s="115">
        <v>46139</v>
      </c>
      <c r="F746" s="105" t="s">
        <v>5154</v>
      </c>
      <c r="G746" s="105" t="s">
        <v>1569</v>
      </c>
      <c r="H746" s="101" t="s">
        <v>1568</v>
      </c>
      <c r="I746" s="106">
        <v>5.13</v>
      </c>
      <c r="J746" s="101">
        <v>512</v>
      </c>
      <c r="K746" s="106">
        <f t="shared" si="34"/>
        <v>2626.56</v>
      </c>
      <c r="L746" s="106">
        <f t="shared" si="33"/>
        <v>262.65600000000001</v>
      </c>
      <c r="M746" s="106">
        <f t="shared" si="35"/>
        <v>2889.2159999999999</v>
      </c>
    </row>
    <row r="747" spans="1:13" s="101" customFormat="1" ht="20" customHeight="1" x14ac:dyDescent="0.2">
      <c r="A747" s="126">
        <v>745</v>
      </c>
      <c r="B747" s="105" t="s">
        <v>1279</v>
      </c>
      <c r="C747" s="105" t="s">
        <v>1567</v>
      </c>
      <c r="D747" s="105" t="s">
        <v>1566</v>
      </c>
      <c r="E747" s="115">
        <v>46140</v>
      </c>
      <c r="F747" s="105" t="s">
        <v>749</v>
      </c>
      <c r="G747" s="105" t="s">
        <v>1565</v>
      </c>
      <c r="H747" s="101" t="s">
        <v>1564</v>
      </c>
      <c r="I747" s="106">
        <v>8.3699999999999992</v>
      </c>
      <c r="J747" s="101">
        <v>914</v>
      </c>
      <c r="K747" s="106">
        <f t="shared" si="34"/>
        <v>7650.1799999999994</v>
      </c>
      <c r="L747" s="106">
        <f t="shared" si="33"/>
        <v>765.01800000000003</v>
      </c>
      <c r="M747" s="106">
        <f t="shared" si="35"/>
        <v>8415.1980000000003</v>
      </c>
    </row>
    <row r="748" spans="1:13" s="101" customFormat="1" ht="20" customHeight="1" x14ac:dyDescent="0.2">
      <c r="A748" s="126">
        <v>746</v>
      </c>
      <c r="B748" s="105" t="s">
        <v>1451</v>
      </c>
      <c r="C748" s="105" t="s">
        <v>1563</v>
      </c>
      <c r="D748" s="105" t="s">
        <v>1562</v>
      </c>
      <c r="E748" s="115">
        <v>46141</v>
      </c>
      <c r="F748" s="105" t="s">
        <v>1561</v>
      </c>
      <c r="G748" s="105" t="s">
        <v>1560</v>
      </c>
      <c r="H748" s="101" t="s">
        <v>1559</v>
      </c>
      <c r="I748" s="106">
        <v>6.9</v>
      </c>
      <c r="J748" s="101">
        <v>612</v>
      </c>
      <c r="K748" s="106">
        <f t="shared" si="34"/>
        <v>4222.8</v>
      </c>
      <c r="L748" s="106">
        <f t="shared" si="33"/>
        <v>422.28000000000003</v>
      </c>
      <c r="M748" s="106">
        <f t="shared" si="35"/>
        <v>4645.08</v>
      </c>
    </row>
    <row r="749" spans="1:13" s="101" customFormat="1" ht="20" customHeight="1" x14ac:dyDescent="0.2">
      <c r="A749" s="126">
        <v>747</v>
      </c>
      <c r="B749" s="105" t="s">
        <v>1558</v>
      </c>
      <c r="C749" s="105" t="s">
        <v>463</v>
      </c>
      <c r="D749" s="105" t="s">
        <v>1557</v>
      </c>
      <c r="E749" s="115">
        <v>46142</v>
      </c>
      <c r="F749" s="105" t="s">
        <v>1556</v>
      </c>
      <c r="G749" s="105" t="s">
        <v>1555</v>
      </c>
      <c r="H749" s="101" t="s">
        <v>1554</v>
      </c>
      <c r="I749" s="106">
        <v>6.53</v>
      </c>
      <c r="J749" s="101">
        <v>73</v>
      </c>
      <c r="K749" s="106">
        <f t="shared" si="34"/>
        <v>476.69</v>
      </c>
      <c r="L749" s="106">
        <f t="shared" si="33"/>
        <v>47.669000000000004</v>
      </c>
      <c r="M749" s="106">
        <f t="shared" si="35"/>
        <v>524.35900000000004</v>
      </c>
    </row>
    <row r="750" spans="1:13" s="101" customFormat="1" ht="20" customHeight="1" x14ac:dyDescent="0.2">
      <c r="A750" s="126">
        <v>748</v>
      </c>
      <c r="B750" s="105" t="s">
        <v>1553</v>
      </c>
      <c r="C750" s="105" t="s">
        <v>1552</v>
      </c>
      <c r="D750" s="105" t="s">
        <v>1551</v>
      </c>
      <c r="E750" s="115">
        <v>46143</v>
      </c>
      <c r="F750" s="105" t="s">
        <v>1550</v>
      </c>
      <c r="G750" s="105" t="s">
        <v>1549</v>
      </c>
      <c r="H750" s="101" t="s">
        <v>1548</v>
      </c>
      <c r="I750" s="106">
        <v>6.06</v>
      </c>
      <c r="J750" s="101">
        <v>843</v>
      </c>
      <c r="K750" s="106">
        <f t="shared" si="34"/>
        <v>5108.58</v>
      </c>
      <c r="L750" s="106">
        <f t="shared" si="33"/>
        <v>510.858</v>
      </c>
      <c r="M750" s="106">
        <f t="shared" si="35"/>
        <v>5619.4380000000001</v>
      </c>
    </row>
    <row r="751" spans="1:13" s="101" customFormat="1" ht="20" customHeight="1" x14ac:dyDescent="0.2">
      <c r="A751" s="126">
        <v>749</v>
      </c>
      <c r="B751" s="105" t="s">
        <v>1547</v>
      </c>
      <c r="C751" s="105" t="s">
        <v>1546</v>
      </c>
      <c r="D751" s="105" t="s">
        <v>1545</v>
      </c>
      <c r="E751" s="115">
        <v>46146</v>
      </c>
      <c r="F751" s="105" t="s">
        <v>1544</v>
      </c>
      <c r="G751" s="105" t="s">
        <v>1543</v>
      </c>
      <c r="H751" s="101" t="s">
        <v>1542</v>
      </c>
      <c r="I751" s="106">
        <v>6.95</v>
      </c>
      <c r="J751" s="101">
        <v>30</v>
      </c>
      <c r="K751" s="106">
        <f t="shared" si="34"/>
        <v>208.5</v>
      </c>
      <c r="L751" s="106">
        <f t="shared" si="33"/>
        <v>20.85</v>
      </c>
      <c r="M751" s="106">
        <f t="shared" si="35"/>
        <v>229.35</v>
      </c>
    </row>
    <row r="752" spans="1:13" s="101" customFormat="1" ht="20" customHeight="1" x14ac:dyDescent="0.2">
      <c r="A752" s="126">
        <v>750</v>
      </c>
      <c r="B752" s="105" t="s">
        <v>1541</v>
      </c>
      <c r="C752" s="105" t="s">
        <v>1540</v>
      </c>
      <c r="D752" s="105" t="s">
        <v>1539</v>
      </c>
      <c r="E752" s="115">
        <v>46147</v>
      </c>
      <c r="F752" s="105" t="s">
        <v>1538</v>
      </c>
      <c r="G752" s="105" t="s">
        <v>1537</v>
      </c>
      <c r="H752" s="101" t="s">
        <v>1536</v>
      </c>
      <c r="I752" s="106">
        <v>8.1300000000000008</v>
      </c>
      <c r="J752" s="101">
        <v>369</v>
      </c>
      <c r="K752" s="106">
        <f t="shared" si="34"/>
        <v>2999.9700000000003</v>
      </c>
      <c r="L752" s="106">
        <f t="shared" si="33"/>
        <v>299.99700000000001</v>
      </c>
      <c r="M752" s="106">
        <f t="shared" si="35"/>
        <v>3299.9670000000001</v>
      </c>
    </row>
    <row r="753" spans="1:13" s="101" customFormat="1" ht="20" customHeight="1" x14ac:dyDescent="0.2">
      <c r="A753" s="126">
        <v>751</v>
      </c>
      <c r="B753" s="105" t="s">
        <v>1535</v>
      </c>
      <c r="C753" s="105" t="s">
        <v>1534</v>
      </c>
      <c r="D753" s="105" t="s">
        <v>1533</v>
      </c>
      <c r="E753" s="115">
        <v>46148</v>
      </c>
      <c r="F753" s="105" t="s">
        <v>5155</v>
      </c>
      <c r="G753" s="105" t="s">
        <v>1532</v>
      </c>
      <c r="H753" s="101" t="s">
        <v>1531</v>
      </c>
      <c r="I753" s="106">
        <v>6.84</v>
      </c>
      <c r="J753" s="101">
        <v>205</v>
      </c>
      <c r="K753" s="106">
        <f t="shared" si="34"/>
        <v>1402.2</v>
      </c>
      <c r="L753" s="106">
        <f t="shared" si="33"/>
        <v>140.22</v>
      </c>
      <c r="M753" s="106">
        <f t="shared" si="35"/>
        <v>1542.42</v>
      </c>
    </row>
    <row r="754" spans="1:13" s="101" customFormat="1" ht="20" customHeight="1" x14ac:dyDescent="0.2">
      <c r="A754" s="126">
        <v>752</v>
      </c>
      <c r="B754" s="105" t="s">
        <v>1530</v>
      </c>
      <c r="C754" s="105" t="s">
        <v>1383</v>
      </c>
      <c r="D754" s="105" t="s">
        <v>1529</v>
      </c>
      <c r="E754" s="115">
        <v>46149</v>
      </c>
      <c r="F754" s="105" t="s">
        <v>1528</v>
      </c>
      <c r="G754" s="105" t="s">
        <v>1527</v>
      </c>
      <c r="H754" s="101" t="s">
        <v>1526</v>
      </c>
      <c r="I754" s="106">
        <v>9.5299999999999994</v>
      </c>
      <c r="J754" s="101">
        <v>867</v>
      </c>
      <c r="K754" s="106">
        <f t="shared" si="34"/>
        <v>8262.51</v>
      </c>
      <c r="L754" s="106">
        <f t="shared" si="33"/>
        <v>826.25100000000009</v>
      </c>
      <c r="M754" s="106">
        <f t="shared" si="35"/>
        <v>9088.7610000000004</v>
      </c>
    </row>
    <row r="755" spans="1:13" s="101" customFormat="1" ht="20" customHeight="1" x14ac:dyDescent="0.2">
      <c r="A755" s="126">
        <v>753</v>
      </c>
      <c r="B755" s="105" t="s">
        <v>1525</v>
      </c>
      <c r="C755" s="105" t="s">
        <v>729</v>
      </c>
      <c r="D755" s="105" t="s">
        <v>1524</v>
      </c>
      <c r="E755" s="115">
        <v>46150</v>
      </c>
      <c r="F755" s="105" t="s">
        <v>1523</v>
      </c>
      <c r="G755" s="105" t="s">
        <v>1522</v>
      </c>
      <c r="H755" s="101" t="s">
        <v>1521</v>
      </c>
      <c r="I755" s="106">
        <v>6.83</v>
      </c>
      <c r="J755" s="101">
        <v>250</v>
      </c>
      <c r="K755" s="106">
        <f t="shared" si="34"/>
        <v>1707.5</v>
      </c>
      <c r="L755" s="106">
        <f t="shared" si="33"/>
        <v>170.75</v>
      </c>
      <c r="M755" s="106">
        <f t="shared" si="35"/>
        <v>1878.25</v>
      </c>
    </row>
    <row r="756" spans="1:13" s="101" customFormat="1" ht="20" customHeight="1" x14ac:dyDescent="0.2">
      <c r="A756" s="126">
        <v>754</v>
      </c>
      <c r="B756" s="105" t="s">
        <v>1520</v>
      </c>
      <c r="C756" s="105" t="s">
        <v>958</v>
      </c>
      <c r="D756" s="105" t="s">
        <v>1519</v>
      </c>
      <c r="E756" s="115">
        <v>46153</v>
      </c>
      <c r="F756" s="105" t="s">
        <v>5156</v>
      </c>
      <c r="G756" s="105" t="s">
        <v>1518</v>
      </c>
      <c r="H756" s="101" t="s">
        <v>1517</v>
      </c>
      <c r="I756" s="106">
        <v>6.87</v>
      </c>
      <c r="J756" s="101">
        <v>710</v>
      </c>
      <c r="K756" s="106">
        <f t="shared" si="34"/>
        <v>4877.7</v>
      </c>
      <c r="L756" s="106">
        <f t="shared" si="33"/>
        <v>487.77</v>
      </c>
      <c r="M756" s="106">
        <f t="shared" si="35"/>
        <v>5365.4699999999993</v>
      </c>
    </row>
    <row r="757" spans="1:13" s="101" customFormat="1" ht="20" customHeight="1" x14ac:dyDescent="0.2">
      <c r="A757" s="126">
        <v>755</v>
      </c>
      <c r="B757" s="105" t="s">
        <v>1373</v>
      </c>
      <c r="C757" s="105" t="s">
        <v>792</v>
      </c>
      <c r="D757" s="105" t="s">
        <v>1516</v>
      </c>
      <c r="E757" s="115">
        <v>46154</v>
      </c>
      <c r="F757" s="105" t="s">
        <v>1515</v>
      </c>
      <c r="G757" s="105" t="s">
        <v>1514</v>
      </c>
      <c r="H757" s="101" t="s">
        <v>1513</v>
      </c>
      <c r="I757" s="106">
        <v>9.56</v>
      </c>
      <c r="J757" s="101">
        <v>403</v>
      </c>
      <c r="K757" s="106">
        <f t="shared" si="34"/>
        <v>3852.6800000000003</v>
      </c>
      <c r="L757" s="106">
        <f t="shared" si="33"/>
        <v>385.26800000000003</v>
      </c>
      <c r="M757" s="106">
        <f t="shared" si="35"/>
        <v>4237.9480000000003</v>
      </c>
    </row>
    <row r="758" spans="1:13" s="101" customFormat="1" ht="20" customHeight="1" x14ac:dyDescent="0.2">
      <c r="A758" s="126">
        <v>756</v>
      </c>
      <c r="B758" s="105" t="s">
        <v>1512</v>
      </c>
      <c r="C758" s="105" t="s">
        <v>1511</v>
      </c>
      <c r="D758" s="105" t="s">
        <v>1510</v>
      </c>
      <c r="E758" s="115">
        <v>46155</v>
      </c>
      <c r="F758" s="105" t="s">
        <v>1509</v>
      </c>
      <c r="G758" s="105" t="s">
        <v>1508</v>
      </c>
      <c r="H758" s="101" t="s">
        <v>1507</v>
      </c>
      <c r="I758" s="106">
        <v>9.15</v>
      </c>
      <c r="J758" s="101">
        <v>529</v>
      </c>
      <c r="K758" s="106">
        <f t="shared" si="34"/>
        <v>4840.3500000000004</v>
      </c>
      <c r="L758" s="106">
        <f t="shared" si="33"/>
        <v>484.03500000000008</v>
      </c>
      <c r="M758" s="106">
        <f t="shared" si="35"/>
        <v>5324.3850000000002</v>
      </c>
    </row>
    <row r="759" spans="1:13" s="101" customFormat="1" ht="20" customHeight="1" x14ac:dyDescent="0.2">
      <c r="A759" s="126">
        <v>757</v>
      </c>
      <c r="B759" s="105" t="s">
        <v>1506</v>
      </c>
      <c r="C759" s="105" t="s">
        <v>1505</v>
      </c>
      <c r="D759" s="105" t="s">
        <v>1504</v>
      </c>
      <c r="E759" s="115">
        <v>46156</v>
      </c>
      <c r="F759" s="105" t="s">
        <v>1503</v>
      </c>
      <c r="G759" s="105" t="s">
        <v>1502</v>
      </c>
      <c r="H759" s="101" t="s">
        <v>1501</v>
      </c>
      <c r="I759" s="106">
        <v>7</v>
      </c>
      <c r="J759" s="101">
        <v>856</v>
      </c>
      <c r="K759" s="106">
        <f t="shared" si="34"/>
        <v>5992</v>
      </c>
      <c r="L759" s="106">
        <f t="shared" si="33"/>
        <v>599.20000000000005</v>
      </c>
      <c r="M759" s="106">
        <f t="shared" si="35"/>
        <v>6591.2</v>
      </c>
    </row>
    <row r="760" spans="1:13" s="101" customFormat="1" ht="20" customHeight="1" x14ac:dyDescent="0.2">
      <c r="A760" s="126">
        <v>758</v>
      </c>
      <c r="B760" s="105" t="s">
        <v>1500</v>
      </c>
      <c r="C760" s="105" t="s">
        <v>1499</v>
      </c>
      <c r="D760" s="105" t="s">
        <v>1498</v>
      </c>
      <c r="E760" s="115">
        <v>46157</v>
      </c>
      <c r="F760" s="105" t="s">
        <v>1497</v>
      </c>
      <c r="G760" s="105" t="s">
        <v>1496</v>
      </c>
      <c r="H760" s="101" t="s">
        <v>1495</v>
      </c>
      <c r="I760" s="106">
        <v>7.57</v>
      </c>
      <c r="J760" s="101">
        <v>758</v>
      </c>
      <c r="K760" s="106">
        <f t="shared" si="34"/>
        <v>5738.06</v>
      </c>
      <c r="L760" s="106">
        <f t="shared" si="33"/>
        <v>573.80600000000004</v>
      </c>
      <c r="M760" s="106">
        <f t="shared" si="35"/>
        <v>6311.866</v>
      </c>
    </row>
    <row r="761" spans="1:13" s="101" customFormat="1" ht="20" customHeight="1" x14ac:dyDescent="0.2">
      <c r="A761" s="126">
        <v>759</v>
      </c>
      <c r="B761" s="105" t="s">
        <v>1494</v>
      </c>
      <c r="C761" s="105" t="s">
        <v>616</v>
      </c>
      <c r="D761" s="105" t="s">
        <v>1493</v>
      </c>
      <c r="E761" s="115">
        <v>46160</v>
      </c>
      <c r="F761" s="105" t="s">
        <v>1492</v>
      </c>
      <c r="G761" s="105" t="s">
        <v>1491</v>
      </c>
      <c r="H761" s="101" t="s">
        <v>1490</v>
      </c>
      <c r="I761" s="106">
        <v>8.74</v>
      </c>
      <c r="J761" s="101">
        <v>419</v>
      </c>
      <c r="K761" s="106">
        <f t="shared" si="34"/>
        <v>3662.06</v>
      </c>
      <c r="L761" s="106">
        <f t="shared" si="33"/>
        <v>366.20600000000002</v>
      </c>
      <c r="M761" s="106">
        <f t="shared" si="35"/>
        <v>4028.2660000000001</v>
      </c>
    </row>
    <row r="762" spans="1:13" s="101" customFormat="1" ht="20" customHeight="1" x14ac:dyDescent="0.2">
      <c r="A762" s="126">
        <v>760</v>
      </c>
      <c r="B762" s="105" t="s">
        <v>1489</v>
      </c>
      <c r="C762" s="105" t="s">
        <v>1488</v>
      </c>
      <c r="D762" s="105" t="s">
        <v>1487</v>
      </c>
      <c r="E762" s="115">
        <v>46161</v>
      </c>
      <c r="F762" s="105" t="s">
        <v>1486</v>
      </c>
      <c r="G762" s="105" t="s">
        <v>1485</v>
      </c>
      <c r="H762" s="101" t="s">
        <v>1484</v>
      </c>
      <c r="I762" s="106">
        <v>9.8800000000000008</v>
      </c>
      <c r="J762" s="101">
        <v>7</v>
      </c>
      <c r="K762" s="106">
        <f t="shared" si="34"/>
        <v>69.160000000000011</v>
      </c>
      <c r="L762" s="106">
        <f t="shared" si="33"/>
        <v>6.9160000000000013</v>
      </c>
      <c r="M762" s="106">
        <f t="shared" si="35"/>
        <v>76.076000000000008</v>
      </c>
    </row>
    <row r="763" spans="1:13" s="101" customFormat="1" ht="20" customHeight="1" x14ac:dyDescent="0.2">
      <c r="A763" s="126">
        <v>761</v>
      </c>
      <c r="B763" s="105" t="s">
        <v>1483</v>
      </c>
      <c r="C763" s="105" t="s">
        <v>1482</v>
      </c>
      <c r="D763" s="105" t="s">
        <v>1481</v>
      </c>
      <c r="E763" s="115">
        <v>46162</v>
      </c>
      <c r="F763" s="105" t="s">
        <v>1480</v>
      </c>
      <c r="G763" s="105" t="s">
        <v>1479</v>
      </c>
      <c r="H763" s="101" t="s">
        <v>1478</v>
      </c>
      <c r="I763" s="106">
        <v>6.4</v>
      </c>
      <c r="J763" s="101">
        <v>668</v>
      </c>
      <c r="K763" s="106">
        <f t="shared" si="34"/>
        <v>4275.2</v>
      </c>
      <c r="L763" s="106">
        <f t="shared" si="33"/>
        <v>427.52</v>
      </c>
      <c r="M763" s="106">
        <f t="shared" si="35"/>
        <v>4702.7199999999993</v>
      </c>
    </row>
    <row r="764" spans="1:13" s="101" customFormat="1" ht="20" customHeight="1" x14ac:dyDescent="0.2">
      <c r="A764" s="126">
        <v>762</v>
      </c>
      <c r="B764" s="105" t="s">
        <v>1477</v>
      </c>
      <c r="C764" s="105" t="s">
        <v>1476</v>
      </c>
      <c r="D764" s="105" t="s">
        <v>1475</v>
      </c>
      <c r="E764" s="115">
        <v>46163</v>
      </c>
      <c r="F764" s="105" t="s">
        <v>1474</v>
      </c>
      <c r="G764" s="105" t="s">
        <v>1473</v>
      </c>
      <c r="H764" s="101" t="s">
        <v>1472</v>
      </c>
      <c r="I764" s="106">
        <v>8.33</v>
      </c>
      <c r="J764" s="101">
        <v>781</v>
      </c>
      <c r="K764" s="106">
        <f t="shared" si="34"/>
        <v>6505.7300000000005</v>
      </c>
      <c r="L764" s="106">
        <f t="shared" si="33"/>
        <v>650.57300000000009</v>
      </c>
      <c r="M764" s="106">
        <f t="shared" si="35"/>
        <v>7156.3030000000008</v>
      </c>
    </row>
    <row r="765" spans="1:13" s="101" customFormat="1" ht="20" customHeight="1" x14ac:dyDescent="0.2">
      <c r="A765" s="126">
        <v>763</v>
      </c>
      <c r="B765" s="105" t="s">
        <v>1471</v>
      </c>
      <c r="C765" s="105" t="s">
        <v>1470</v>
      </c>
      <c r="D765" s="105" t="s">
        <v>1469</v>
      </c>
      <c r="E765" s="115">
        <v>46164</v>
      </c>
      <c r="F765" s="105" t="s">
        <v>1468</v>
      </c>
      <c r="G765" s="105" t="s">
        <v>1467</v>
      </c>
      <c r="H765" s="101" t="s">
        <v>1466</v>
      </c>
      <c r="I765" s="106">
        <v>7.62</v>
      </c>
      <c r="J765" s="101">
        <v>556</v>
      </c>
      <c r="K765" s="106">
        <f t="shared" si="34"/>
        <v>4236.72</v>
      </c>
      <c r="L765" s="106">
        <f t="shared" si="33"/>
        <v>423.67200000000003</v>
      </c>
      <c r="M765" s="106">
        <f t="shared" si="35"/>
        <v>4660.3919999999998</v>
      </c>
    </row>
    <row r="766" spans="1:13" s="101" customFormat="1" ht="20" customHeight="1" x14ac:dyDescent="0.2">
      <c r="A766" s="126">
        <v>764</v>
      </c>
      <c r="B766" s="105" t="s">
        <v>224</v>
      </c>
      <c r="C766" s="105" t="s">
        <v>914</v>
      </c>
      <c r="D766" s="105" t="s">
        <v>1465</v>
      </c>
      <c r="E766" s="115">
        <v>46167</v>
      </c>
      <c r="F766" s="105" t="s">
        <v>1464</v>
      </c>
      <c r="G766" s="105" t="s">
        <v>1463</v>
      </c>
      <c r="H766" s="101" t="s">
        <v>1462</v>
      </c>
      <c r="I766" s="106">
        <v>7.65</v>
      </c>
      <c r="J766" s="101">
        <v>468</v>
      </c>
      <c r="K766" s="106">
        <f t="shared" si="34"/>
        <v>3580.2000000000003</v>
      </c>
      <c r="L766" s="106">
        <f t="shared" si="33"/>
        <v>358.02000000000004</v>
      </c>
      <c r="M766" s="106">
        <f t="shared" si="35"/>
        <v>3938.2200000000003</v>
      </c>
    </row>
    <row r="767" spans="1:13" s="101" customFormat="1" ht="20" customHeight="1" x14ac:dyDescent="0.2">
      <c r="A767" s="126">
        <v>765</v>
      </c>
      <c r="B767" s="105" t="s">
        <v>1461</v>
      </c>
      <c r="C767" s="105" t="s">
        <v>610</v>
      </c>
      <c r="D767" s="105" t="s">
        <v>1460</v>
      </c>
      <c r="E767" s="115">
        <v>46168</v>
      </c>
      <c r="F767" s="105" t="s">
        <v>1459</v>
      </c>
      <c r="G767" s="105" t="s">
        <v>1458</v>
      </c>
      <c r="H767" s="101" t="s">
        <v>1457</v>
      </c>
      <c r="I767" s="106">
        <v>7.45</v>
      </c>
      <c r="J767" s="101">
        <v>451</v>
      </c>
      <c r="K767" s="106">
        <f t="shared" si="34"/>
        <v>3359.9500000000003</v>
      </c>
      <c r="L767" s="106">
        <f t="shared" si="33"/>
        <v>335.99500000000006</v>
      </c>
      <c r="M767" s="106">
        <f t="shared" si="35"/>
        <v>3695.9450000000002</v>
      </c>
    </row>
    <row r="768" spans="1:13" s="101" customFormat="1" ht="20" customHeight="1" x14ac:dyDescent="0.2">
      <c r="A768" s="126">
        <v>766</v>
      </c>
      <c r="B768" s="105" t="s">
        <v>1456</v>
      </c>
      <c r="C768" s="105" t="s">
        <v>548</v>
      </c>
      <c r="D768" s="105" t="s">
        <v>1455</v>
      </c>
      <c r="E768" s="115">
        <v>46169</v>
      </c>
      <c r="F768" s="105" t="s">
        <v>1454</v>
      </c>
      <c r="G768" s="105" t="s">
        <v>1453</v>
      </c>
      <c r="H768" s="101" t="s">
        <v>1452</v>
      </c>
      <c r="I768" s="106">
        <v>6.87</v>
      </c>
      <c r="J768" s="101">
        <v>135</v>
      </c>
      <c r="K768" s="106">
        <f t="shared" si="34"/>
        <v>927.45</v>
      </c>
      <c r="L768" s="106">
        <f t="shared" si="33"/>
        <v>92.745000000000005</v>
      </c>
      <c r="M768" s="106">
        <f t="shared" si="35"/>
        <v>1020.1950000000001</v>
      </c>
    </row>
    <row r="769" spans="1:13" s="101" customFormat="1" ht="20" customHeight="1" x14ac:dyDescent="0.2">
      <c r="A769" s="126">
        <v>767</v>
      </c>
      <c r="B769" s="105" t="s">
        <v>1451</v>
      </c>
      <c r="C769" s="105" t="s">
        <v>1450</v>
      </c>
      <c r="D769" s="105" t="s">
        <v>1449</v>
      </c>
      <c r="E769" s="115">
        <v>46170</v>
      </c>
      <c r="F769" s="105" t="s">
        <v>5157</v>
      </c>
      <c r="G769" s="105" t="s">
        <v>1448</v>
      </c>
      <c r="H769" s="101" t="s">
        <v>1447</v>
      </c>
      <c r="I769" s="106">
        <v>8.98</v>
      </c>
      <c r="J769" s="101">
        <v>850</v>
      </c>
      <c r="K769" s="106">
        <f t="shared" si="34"/>
        <v>7633</v>
      </c>
      <c r="L769" s="106">
        <f t="shared" si="33"/>
        <v>763.30000000000007</v>
      </c>
      <c r="M769" s="106">
        <f t="shared" si="35"/>
        <v>8396.2999999999993</v>
      </c>
    </row>
    <row r="770" spans="1:13" s="101" customFormat="1" ht="20" customHeight="1" x14ac:dyDescent="0.2">
      <c r="A770" s="126">
        <v>768</v>
      </c>
      <c r="B770" s="105" t="s">
        <v>1446</v>
      </c>
      <c r="C770" s="105" t="s">
        <v>1445</v>
      </c>
      <c r="D770" s="105" t="s">
        <v>1444</v>
      </c>
      <c r="E770" s="115">
        <v>46171</v>
      </c>
      <c r="F770" s="105" t="s">
        <v>5158</v>
      </c>
      <c r="G770" s="105" t="s">
        <v>1443</v>
      </c>
      <c r="H770" s="101" t="s">
        <v>1442</v>
      </c>
      <c r="I770" s="106">
        <v>8.84</v>
      </c>
      <c r="J770" s="101">
        <v>596</v>
      </c>
      <c r="K770" s="106">
        <f t="shared" si="34"/>
        <v>5268.64</v>
      </c>
      <c r="L770" s="106">
        <f t="shared" si="33"/>
        <v>526.86400000000003</v>
      </c>
      <c r="M770" s="106">
        <f t="shared" si="35"/>
        <v>5795.5040000000008</v>
      </c>
    </row>
    <row r="771" spans="1:13" s="101" customFormat="1" ht="20" customHeight="1" x14ac:dyDescent="0.2">
      <c r="A771" s="126">
        <v>769</v>
      </c>
      <c r="B771" s="105" t="s">
        <v>349</v>
      </c>
      <c r="C771" s="105" t="s">
        <v>452</v>
      </c>
      <c r="D771" s="105" t="s">
        <v>1441</v>
      </c>
      <c r="E771" s="115">
        <v>46174</v>
      </c>
      <c r="F771" s="105" t="s">
        <v>1440</v>
      </c>
      <c r="G771" s="105" t="s">
        <v>1439</v>
      </c>
      <c r="H771" s="101" t="s">
        <v>1438</v>
      </c>
      <c r="I771" s="106">
        <v>6.33</v>
      </c>
      <c r="J771" s="101">
        <v>975</v>
      </c>
      <c r="K771" s="106">
        <f t="shared" si="34"/>
        <v>6171.75</v>
      </c>
      <c r="L771" s="106">
        <f t="shared" ref="L771:L834" si="36">K771*Tax_Rate</f>
        <v>617.17500000000007</v>
      </c>
      <c r="M771" s="106">
        <f t="shared" si="35"/>
        <v>6788.9250000000002</v>
      </c>
    </row>
    <row r="772" spans="1:13" s="101" customFormat="1" ht="20" customHeight="1" x14ac:dyDescent="0.2">
      <c r="A772" s="126">
        <v>770</v>
      </c>
      <c r="B772" s="105" t="s">
        <v>1437</v>
      </c>
      <c r="C772" s="105" t="s">
        <v>246</v>
      </c>
      <c r="D772" s="105" t="s">
        <v>1436</v>
      </c>
      <c r="E772" s="115">
        <v>46175</v>
      </c>
      <c r="F772" s="105" t="s">
        <v>1435</v>
      </c>
      <c r="G772" s="105" t="s">
        <v>1434</v>
      </c>
      <c r="H772" s="101" t="s">
        <v>1433</v>
      </c>
      <c r="I772" s="106">
        <v>6.78</v>
      </c>
      <c r="J772" s="101">
        <v>980</v>
      </c>
      <c r="K772" s="106">
        <f t="shared" ref="K772:K835" si="37">SUM(I772*J772)</f>
        <v>6644.4000000000005</v>
      </c>
      <c r="L772" s="106">
        <f t="shared" si="36"/>
        <v>664.44</v>
      </c>
      <c r="M772" s="106">
        <f t="shared" ref="M772:M835" si="38">SUM(K772+L772)</f>
        <v>7308.84</v>
      </c>
    </row>
    <row r="773" spans="1:13" s="101" customFormat="1" ht="20" customHeight="1" x14ac:dyDescent="0.2">
      <c r="A773" s="126">
        <v>771</v>
      </c>
      <c r="B773" s="105" t="s">
        <v>1432</v>
      </c>
      <c r="C773" s="105" t="s">
        <v>1431</v>
      </c>
      <c r="D773" s="105" t="s">
        <v>1430</v>
      </c>
      <c r="E773" s="115">
        <v>46176</v>
      </c>
      <c r="F773" s="105" t="s">
        <v>1429</v>
      </c>
      <c r="G773" s="105" t="s">
        <v>1428</v>
      </c>
      <c r="H773" s="101" t="s">
        <v>1427</v>
      </c>
      <c r="I773" s="106">
        <v>8.76</v>
      </c>
      <c r="J773" s="101">
        <v>852</v>
      </c>
      <c r="K773" s="106">
        <f t="shared" si="37"/>
        <v>7463.5199999999995</v>
      </c>
      <c r="L773" s="106">
        <f t="shared" si="36"/>
        <v>746.35199999999998</v>
      </c>
      <c r="M773" s="106">
        <f t="shared" si="38"/>
        <v>8209.8719999999994</v>
      </c>
    </row>
    <row r="774" spans="1:13" s="101" customFormat="1" ht="20" customHeight="1" x14ac:dyDescent="0.2">
      <c r="A774" s="126">
        <v>772</v>
      </c>
      <c r="B774" s="105" t="s">
        <v>1426</v>
      </c>
      <c r="C774" s="105" t="s">
        <v>703</v>
      </c>
      <c r="D774" s="105" t="s">
        <v>1425</v>
      </c>
      <c r="E774" s="115">
        <v>46177</v>
      </c>
      <c r="F774" s="105" t="s">
        <v>1424</v>
      </c>
      <c r="G774" s="105" t="s">
        <v>1423</v>
      </c>
      <c r="H774" s="101" t="s">
        <v>1422</v>
      </c>
      <c r="I774" s="106">
        <v>7.23</v>
      </c>
      <c r="J774" s="101">
        <v>4</v>
      </c>
      <c r="K774" s="106">
        <f t="shared" si="37"/>
        <v>28.92</v>
      </c>
      <c r="L774" s="106">
        <f t="shared" si="36"/>
        <v>2.8920000000000003</v>
      </c>
      <c r="M774" s="106">
        <f t="shared" si="38"/>
        <v>31.812000000000001</v>
      </c>
    </row>
    <row r="775" spans="1:13" s="101" customFormat="1" ht="20" customHeight="1" x14ac:dyDescent="0.2">
      <c r="A775" s="126">
        <v>773</v>
      </c>
      <c r="B775" s="105" t="s">
        <v>464</v>
      </c>
      <c r="C775" s="105" t="s">
        <v>1421</v>
      </c>
      <c r="D775" s="105" t="s">
        <v>1420</v>
      </c>
      <c r="E775" s="115">
        <v>46178</v>
      </c>
      <c r="F775" s="105" t="s">
        <v>1419</v>
      </c>
      <c r="G775" s="105" t="s">
        <v>1418</v>
      </c>
      <c r="H775" s="101" t="s">
        <v>1417</v>
      </c>
      <c r="I775" s="106">
        <v>5.08</v>
      </c>
      <c r="J775" s="101">
        <v>20</v>
      </c>
      <c r="K775" s="106">
        <f t="shared" si="37"/>
        <v>101.6</v>
      </c>
      <c r="L775" s="106">
        <f t="shared" si="36"/>
        <v>10.16</v>
      </c>
      <c r="M775" s="106">
        <f t="shared" si="38"/>
        <v>111.75999999999999</v>
      </c>
    </row>
    <row r="776" spans="1:13" s="101" customFormat="1" ht="20" customHeight="1" x14ac:dyDescent="0.2">
      <c r="A776" s="126">
        <v>774</v>
      </c>
      <c r="B776" s="105" t="s">
        <v>1416</v>
      </c>
      <c r="C776" s="105" t="s">
        <v>325</v>
      </c>
      <c r="D776" s="105" t="s">
        <v>1415</v>
      </c>
      <c r="E776" s="115">
        <v>46181</v>
      </c>
      <c r="F776" s="105" t="s">
        <v>1414</v>
      </c>
      <c r="G776" s="105" t="s">
        <v>1413</v>
      </c>
      <c r="H776" s="101" t="s">
        <v>1412</v>
      </c>
      <c r="I776" s="106">
        <v>8.25</v>
      </c>
      <c r="J776" s="101">
        <v>781</v>
      </c>
      <c r="K776" s="106">
        <f t="shared" si="37"/>
        <v>6443.25</v>
      </c>
      <c r="L776" s="106">
        <f t="shared" si="36"/>
        <v>644.32500000000005</v>
      </c>
      <c r="M776" s="106">
        <f t="shared" si="38"/>
        <v>7087.5749999999998</v>
      </c>
    </row>
    <row r="777" spans="1:13" s="101" customFormat="1" ht="20" customHeight="1" x14ac:dyDescent="0.2">
      <c r="A777" s="126">
        <v>775</v>
      </c>
      <c r="B777" s="105" t="s">
        <v>1411</v>
      </c>
      <c r="C777" s="105" t="s">
        <v>1410</v>
      </c>
      <c r="D777" s="105" t="s">
        <v>1409</v>
      </c>
      <c r="E777" s="115">
        <v>46182</v>
      </c>
      <c r="F777" s="105" t="s">
        <v>1408</v>
      </c>
      <c r="G777" s="105" t="s">
        <v>1407</v>
      </c>
      <c r="H777" s="101" t="s">
        <v>1406</v>
      </c>
      <c r="I777" s="106">
        <v>9.02</v>
      </c>
      <c r="J777" s="101">
        <v>992</v>
      </c>
      <c r="K777" s="106">
        <f t="shared" si="37"/>
        <v>8947.84</v>
      </c>
      <c r="L777" s="106">
        <f t="shared" si="36"/>
        <v>894.78400000000011</v>
      </c>
      <c r="M777" s="106">
        <f t="shared" si="38"/>
        <v>9842.6239999999998</v>
      </c>
    </row>
    <row r="778" spans="1:13" s="101" customFormat="1" ht="20" customHeight="1" x14ac:dyDescent="0.2">
      <c r="A778" s="126">
        <v>776</v>
      </c>
      <c r="B778" s="105" t="s">
        <v>571</v>
      </c>
      <c r="C778" s="105" t="s">
        <v>1405</v>
      </c>
      <c r="D778" s="105" t="s">
        <v>1404</v>
      </c>
      <c r="E778" s="115">
        <v>46183</v>
      </c>
      <c r="F778" s="105" t="s">
        <v>1403</v>
      </c>
      <c r="G778" s="105" t="s">
        <v>1402</v>
      </c>
      <c r="H778" s="101" t="s">
        <v>1401</v>
      </c>
      <c r="I778" s="106">
        <v>8.3699999999999992</v>
      </c>
      <c r="J778" s="101">
        <v>348</v>
      </c>
      <c r="K778" s="106">
        <f t="shared" si="37"/>
        <v>2912.7599999999998</v>
      </c>
      <c r="L778" s="106">
        <f t="shared" si="36"/>
        <v>291.27600000000001</v>
      </c>
      <c r="M778" s="106">
        <f t="shared" si="38"/>
        <v>3204.0359999999996</v>
      </c>
    </row>
    <row r="779" spans="1:13" s="101" customFormat="1" ht="20" customHeight="1" x14ac:dyDescent="0.2">
      <c r="A779" s="126">
        <v>777</v>
      </c>
      <c r="B779" s="105" t="s">
        <v>1400</v>
      </c>
      <c r="C779" s="105" t="s">
        <v>1399</v>
      </c>
      <c r="D779" s="105" t="s">
        <v>1398</v>
      </c>
      <c r="E779" s="115">
        <v>46184</v>
      </c>
      <c r="F779" s="105" t="s">
        <v>1397</v>
      </c>
      <c r="G779" s="105" t="s">
        <v>1396</v>
      </c>
      <c r="H779" s="101" t="s">
        <v>1395</v>
      </c>
      <c r="I779" s="106">
        <v>9.7799999999999994</v>
      </c>
      <c r="J779" s="101">
        <v>500</v>
      </c>
      <c r="K779" s="106">
        <f t="shared" si="37"/>
        <v>4890</v>
      </c>
      <c r="L779" s="106">
        <f t="shared" si="36"/>
        <v>489</v>
      </c>
      <c r="M779" s="106">
        <f t="shared" si="38"/>
        <v>5379</v>
      </c>
    </row>
    <row r="780" spans="1:13" s="101" customFormat="1" ht="20" customHeight="1" x14ac:dyDescent="0.2">
      <c r="A780" s="126">
        <v>778</v>
      </c>
      <c r="B780" s="105" t="s">
        <v>1394</v>
      </c>
      <c r="C780" s="105" t="s">
        <v>1393</v>
      </c>
      <c r="D780" s="105" t="s">
        <v>1392</v>
      </c>
      <c r="E780" s="115">
        <v>46185</v>
      </c>
      <c r="F780" s="105" t="s">
        <v>5159</v>
      </c>
      <c r="G780" s="105" t="s">
        <v>1391</v>
      </c>
      <c r="H780" s="101" t="s">
        <v>1390</v>
      </c>
      <c r="I780" s="106">
        <v>7.54</v>
      </c>
      <c r="J780" s="101">
        <v>612</v>
      </c>
      <c r="K780" s="106">
        <f t="shared" si="37"/>
        <v>4614.4800000000005</v>
      </c>
      <c r="L780" s="106">
        <f t="shared" si="36"/>
        <v>461.44800000000009</v>
      </c>
      <c r="M780" s="106">
        <f t="shared" si="38"/>
        <v>5075.9280000000008</v>
      </c>
    </row>
    <row r="781" spans="1:13" s="101" customFormat="1" ht="20" customHeight="1" x14ac:dyDescent="0.2">
      <c r="A781" s="126">
        <v>779</v>
      </c>
      <c r="B781" s="105" t="s">
        <v>1389</v>
      </c>
      <c r="C781" s="105" t="s">
        <v>1388</v>
      </c>
      <c r="D781" s="105" t="s">
        <v>1387</v>
      </c>
      <c r="E781" s="115">
        <v>46188</v>
      </c>
      <c r="F781" s="105" t="s">
        <v>5160</v>
      </c>
      <c r="G781" s="105" t="s">
        <v>1386</v>
      </c>
      <c r="H781" s="101" t="s">
        <v>1385</v>
      </c>
      <c r="I781" s="106">
        <v>9.67</v>
      </c>
      <c r="J781" s="101">
        <v>787</v>
      </c>
      <c r="K781" s="106">
        <f t="shared" si="37"/>
        <v>7610.29</v>
      </c>
      <c r="L781" s="106">
        <f t="shared" si="36"/>
        <v>761.029</v>
      </c>
      <c r="M781" s="106">
        <f t="shared" si="38"/>
        <v>8371.3189999999995</v>
      </c>
    </row>
    <row r="782" spans="1:13" s="101" customFormat="1" ht="20" customHeight="1" x14ac:dyDescent="0.2">
      <c r="A782" s="126">
        <v>780</v>
      </c>
      <c r="B782" s="105" t="s">
        <v>1384</v>
      </c>
      <c r="C782" s="105" t="s">
        <v>1383</v>
      </c>
      <c r="D782" s="105" t="s">
        <v>1382</v>
      </c>
      <c r="E782" s="115">
        <v>46189</v>
      </c>
      <c r="F782" s="105" t="s">
        <v>5161</v>
      </c>
      <c r="G782" s="105" t="s">
        <v>1381</v>
      </c>
      <c r="H782" s="101" t="s">
        <v>1380</v>
      </c>
      <c r="I782" s="106">
        <v>8.99</v>
      </c>
      <c r="J782" s="101">
        <v>511</v>
      </c>
      <c r="K782" s="106">
        <f t="shared" si="37"/>
        <v>4593.8900000000003</v>
      </c>
      <c r="L782" s="106">
        <f t="shared" si="36"/>
        <v>459.38900000000007</v>
      </c>
      <c r="M782" s="106">
        <f t="shared" si="38"/>
        <v>5053.2790000000005</v>
      </c>
    </row>
    <row r="783" spans="1:13" s="101" customFormat="1" ht="20" customHeight="1" x14ac:dyDescent="0.2">
      <c r="A783" s="126">
        <v>781</v>
      </c>
      <c r="B783" s="105" t="s">
        <v>1379</v>
      </c>
      <c r="C783" s="105" t="s">
        <v>1378</v>
      </c>
      <c r="D783" s="105" t="s">
        <v>1377</v>
      </c>
      <c r="E783" s="115">
        <v>46190</v>
      </c>
      <c r="F783" s="105" t="s">
        <v>1376</v>
      </c>
      <c r="G783" s="105" t="s">
        <v>1375</v>
      </c>
      <c r="H783" s="101" t="s">
        <v>1374</v>
      </c>
      <c r="I783" s="106">
        <v>7.04</v>
      </c>
      <c r="J783" s="101">
        <v>487</v>
      </c>
      <c r="K783" s="106">
        <f t="shared" si="37"/>
        <v>3428.48</v>
      </c>
      <c r="L783" s="106">
        <f t="shared" si="36"/>
        <v>342.84800000000001</v>
      </c>
      <c r="M783" s="106">
        <f t="shared" si="38"/>
        <v>3771.328</v>
      </c>
    </row>
    <row r="784" spans="1:13" s="101" customFormat="1" ht="20" customHeight="1" x14ac:dyDescent="0.2">
      <c r="A784" s="126">
        <v>782</v>
      </c>
      <c r="B784" s="105" t="s">
        <v>1373</v>
      </c>
      <c r="C784" s="105" t="s">
        <v>1372</v>
      </c>
      <c r="D784" s="105" t="s">
        <v>1371</v>
      </c>
      <c r="E784" s="115">
        <v>46191</v>
      </c>
      <c r="F784" s="105" t="s">
        <v>1370</v>
      </c>
      <c r="G784" s="105" t="s">
        <v>1369</v>
      </c>
      <c r="H784" s="101" t="s">
        <v>1368</v>
      </c>
      <c r="I784" s="106">
        <v>7.59</v>
      </c>
      <c r="J784" s="101">
        <v>931</v>
      </c>
      <c r="K784" s="106">
        <f t="shared" si="37"/>
        <v>7066.29</v>
      </c>
      <c r="L784" s="106">
        <f t="shared" si="36"/>
        <v>706.62900000000002</v>
      </c>
      <c r="M784" s="106">
        <f t="shared" si="38"/>
        <v>7772.9189999999999</v>
      </c>
    </row>
    <row r="785" spans="1:13" s="101" customFormat="1" ht="20" customHeight="1" x14ac:dyDescent="0.2">
      <c r="A785" s="126">
        <v>783</v>
      </c>
      <c r="B785" s="105" t="s">
        <v>1367</v>
      </c>
      <c r="C785" s="105" t="s">
        <v>1363</v>
      </c>
      <c r="D785" s="105" t="s">
        <v>1366</v>
      </c>
      <c r="E785" s="115">
        <v>46192</v>
      </c>
      <c r="F785" s="105" t="s">
        <v>5162</v>
      </c>
      <c r="G785" s="105" t="s">
        <v>1365</v>
      </c>
      <c r="H785" s="101" t="s">
        <v>1364</v>
      </c>
      <c r="I785" s="106">
        <v>6.5</v>
      </c>
      <c r="J785" s="101">
        <v>415</v>
      </c>
      <c r="K785" s="106">
        <f t="shared" si="37"/>
        <v>2697.5</v>
      </c>
      <c r="L785" s="106">
        <f t="shared" si="36"/>
        <v>269.75</v>
      </c>
      <c r="M785" s="106">
        <f t="shared" si="38"/>
        <v>2967.25</v>
      </c>
    </row>
    <row r="786" spans="1:13" s="101" customFormat="1" ht="20" customHeight="1" x14ac:dyDescent="0.2">
      <c r="A786" s="126">
        <v>784</v>
      </c>
      <c r="B786" s="105" t="s">
        <v>1014</v>
      </c>
      <c r="C786" s="105" t="s">
        <v>1363</v>
      </c>
      <c r="D786" s="105" t="s">
        <v>1362</v>
      </c>
      <c r="E786" s="115">
        <v>46195</v>
      </c>
      <c r="F786" s="105" t="s">
        <v>5163</v>
      </c>
      <c r="G786" s="105" t="s">
        <v>1361</v>
      </c>
      <c r="H786" s="101" t="s">
        <v>1360</v>
      </c>
      <c r="I786" s="106">
        <v>7.57</v>
      </c>
      <c r="J786" s="101">
        <v>614</v>
      </c>
      <c r="K786" s="106">
        <f t="shared" si="37"/>
        <v>4647.9800000000005</v>
      </c>
      <c r="L786" s="106">
        <f t="shared" si="36"/>
        <v>464.79800000000006</v>
      </c>
      <c r="M786" s="106">
        <f t="shared" si="38"/>
        <v>5112.7780000000002</v>
      </c>
    </row>
    <row r="787" spans="1:13" s="101" customFormat="1" ht="20" customHeight="1" x14ac:dyDescent="0.2">
      <c r="A787" s="126">
        <v>785</v>
      </c>
      <c r="B787" s="105" t="s">
        <v>1359</v>
      </c>
      <c r="C787" s="105" t="s">
        <v>1358</v>
      </c>
      <c r="D787" s="105" t="s">
        <v>1357</v>
      </c>
      <c r="E787" s="115">
        <v>46196</v>
      </c>
      <c r="F787" s="105" t="s">
        <v>1356</v>
      </c>
      <c r="G787" s="105" t="s">
        <v>1355</v>
      </c>
      <c r="H787" s="101" t="s">
        <v>1354</v>
      </c>
      <c r="I787" s="106">
        <v>6.57</v>
      </c>
      <c r="J787" s="101">
        <v>663</v>
      </c>
      <c r="K787" s="106">
        <f t="shared" si="37"/>
        <v>4355.91</v>
      </c>
      <c r="L787" s="106">
        <f t="shared" si="36"/>
        <v>435.59100000000001</v>
      </c>
      <c r="M787" s="106">
        <f t="shared" si="38"/>
        <v>4791.5010000000002</v>
      </c>
    </row>
    <row r="788" spans="1:13" s="101" customFormat="1" ht="20" customHeight="1" x14ac:dyDescent="0.2">
      <c r="A788" s="126">
        <v>786</v>
      </c>
      <c r="B788" s="105" t="s">
        <v>1353</v>
      </c>
      <c r="C788" s="105" t="s">
        <v>1352</v>
      </c>
      <c r="D788" s="105" t="s">
        <v>1351</v>
      </c>
      <c r="E788" s="115">
        <v>46197</v>
      </c>
      <c r="F788" s="105" t="s">
        <v>1350</v>
      </c>
      <c r="G788" s="105" t="s">
        <v>1349</v>
      </c>
      <c r="H788" s="101" t="s">
        <v>1348</v>
      </c>
      <c r="I788" s="106">
        <v>8.1199999999999992</v>
      </c>
      <c r="J788" s="101">
        <v>508</v>
      </c>
      <c r="K788" s="106">
        <f t="shared" si="37"/>
        <v>4124.96</v>
      </c>
      <c r="L788" s="106">
        <f t="shared" si="36"/>
        <v>412.49600000000004</v>
      </c>
      <c r="M788" s="106">
        <f t="shared" si="38"/>
        <v>4537.4560000000001</v>
      </c>
    </row>
    <row r="789" spans="1:13" s="101" customFormat="1" ht="20" customHeight="1" x14ac:dyDescent="0.2">
      <c r="A789" s="126">
        <v>787</v>
      </c>
      <c r="B789" s="105" t="s">
        <v>1347</v>
      </c>
      <c r="C789" s="105" t="s">
        <v>1346</v>
      </c>
      <c r="D789" s="105" t="s">
        <v>1345</v>
      </c>
      <c r="E789" s="115">
        <v>46198</v>
      </c>
      <c r="F789" s="105" t="s">
        <v>5164</v>
      </c>
      <c r="G789" s="105" t="s">
        <v>1344</v>
      </c>
      <c r="H789" s="101" t="s">
        <v>1343</v>
      </c>
      <c r="I789" s="106">
        <v>6.05</v>
      </c>
      <c r="J789" s="101">
        <v>463</v>
      </c>
      <c r="K789" s="106">
        <f t="shared" si="37"/>
        <v>2801.15</v>
      </c>
      <c r="L789" s="106">
        <f t="shared" si="36"/>
        <v>280.11500000000001</v>
      </c>
      <c r="M789" s="106">
        <f t="shared" si="38"/>
        <v>3081.2650000000003</v>
      </c>
    </row>
    <row r="790" spans="1:13" s="101" customFormat="1" ht="20" customHeight="1" x14ac:dyDescent="0.2">
      <c r="A790" s="126">
        <v>788</v>
      </c>
      <c r="B790" s="105" t="s">
        <v>1342</v>
      </c>
      <c r="C790" s="105" t="s">
        <v>1341</v>
      </c>
      <c r="D790" s="105" t="s">
        <v>1340</v>
      </c>
      <c r="E790" s="115">
        <v>46199</v>
      </c>
      <c r="F790" s="105" t="s">
        <v>5165</v>
      </c>
      <c r="G790" s="105" t="s">
        <v>1339</v>
      </c>
      <c r="H790" s="101" t="s">
        <v>1338</v>
      </c>
      <c r="I790" s="106">
        <v>9.42</v>
      </c>
      <c r="J790" s="101">
        <v>246</v>
      </c>
      <c r="K790" s="106">
        <f t="shared" si="37"/>
        <v>2317.3200000000002</v>
      </c>
      <c r="L790" s="106">
        <f t="shared" si="36"/>
        <v>231.73200000000003</v>
      </c>
      <c r="M790" s="106">
        <f t="shared" si="38"/>
        <v>2549.0520000000001</v>
      </c>
    </row>
    <row r="791" spans="1:13" s="101" customFormat="1" ht="20" customHeight="1" x14ac:dyDescent="0.2">
      <c r="A791" s="126">
        <v>789</v>
      </c>
      <c r="B791" s="105" t="s">
        <v>1337</v>
      </c>
      <c r="C791" s="105" t="s">
        <v>1336</v>
      </c>
      <c r="D791" s="105" t="s">
        <v>1335</v>
      </c>
      <c r="E791" s="115">
        <v>46202</v>
      </c>
      <c r="F791" s="105" t="s">
        <v>1334</v>
      </c>
      <c r="G791" s="105" t="s">
        <v>1333</v>
      </c>
      <c r="H791" s="101" t="s">
        <v>1332</v>
      </c>
      <c r="I791" s="106">
        <v>6.38</v>
      </c>
      <c r="J791" s="101">
        <v>423</v>
      </c>
      <c r="K791" s="106">
        <f t="shared" si="37"/>
        <v>2698.74</v>
      </c>
      <c r="L791" s="106">
        <f t="shared" si="36"/>
        <v>269.87399999999997</v>
      </c>
      <c r="M791" s="106">
        <f t="shared" si="38"/>
        <v>2968.6139999999996</v>
      </c>
    </row>
    <row r="792" spans="1:13" s="101" customFormat="1" ht="20" customHeight="1" x14ac:dyDescent="0.2">
      <c r="A792" s="126">
        <v>790</v>
      </c>
      <c r="B792" s="105" t="s">
        <v>1223</v>
      </c>
      <c r="C792" s="105" t="s">
        <v>824</v>
      </c>
      <c r="D792" s="105" t="s">
        <v>1331</v>
      </c>
      <c r="E792" s="115">
        <v>46203</v>
      </c>
      <c r="F792" s="105" t="s">
        <v>1330</v>
      </c>
      <c r="G792" s="105" t="s">
        <v>1329</v>
      </c>
      <c r="H792" s="101" t="s">
        <v>1328</v>
      </c>
      <c r="I792" s="106">
        <v>6.28</v>
      </c>
      <c r="J792" s="101">
        <v>418</v>
      </c>
      <c r="K792" s="106">
        <f t="shared" si="37"/>
        <v>2625.04</v>
      </c>
      <c r="L792" s="106">
        <f t="shared" si="36"/>
        <v>262.50400000000002</v>
      </c>
      <c r="M792" s="106">
        <f t="shared" si="38"/>
        <v>2887.5439999999999</v>
      </c>
    </row>
    <row r="793" spans="1:13" s="101" customFormat="1" ht="20" customHeight="1" x14ac:dyDescent="0.2">
      <c r="A793" s="126">
        <v>791</v>
      </c>
      <c r="B793" s="105" t="s">
        <v>1327</v>
      </c>
      <c r="C793" s="105" t="s">
        <v>1157</v>
      </c>
      <c r="D793" s="105" t="s">
        <v>1326</v>
      </c>
      <c r="E793" s="115">
        <v>46204</v>
      </c>
      <c r="F793" s="105" t="s">
        <v>1325</v>
      </c>
      <c r="G793" s="105" t="s">
        <v>1324</v>
      </c>
      <c r="H793" s="101" t="s">
        <v>1323</v>
      </c>
      <c r="I793" s="106">
        <v>8.49</v>
      </c>
      <c r="J793" s="101">
        <v>537</v>
      </c>
      <c r="K793" s="106">
        <f t="shared" si="37"/>
        <v>4559.13</v>
      </c>
      <c r="L793" s="106">
        <f t="shared" si="36"/>
        <v>455.91300000000001</v>
      </c>
      <c r="M793" s="106">
        <f t="shared" si="38"/>
        <v>5015.0429999999997</v>
      </c>
    </row>
    <row r="794" spans="1:13" s="101" customFormat="1" ht="20" customHeight="1" x14ac:dyDescent="0.2">
      <c r="A794" s="126">
        <v>792</v>
      </c>
      <c r="B794" s="105" t="s">
        <v>1322</v>
      </c>
      <c r="C794" s="105" t="s">
        <v>1321</v>
      </c>
      <c r="D794" s="105" t="s">
        <v>1320</v>
      </c>
      <c r="E794" s="115">
        <v>46205</v>
      </c>
      <c r="F794" s="105" t="s">
        <v>1319</v>
      </c>
      <c r="G794" s="105" t="s">
        <v>1318</v>
      </c>
      <c r="H794" s="101" t="s">
        <v>1317</v>
      </c>
      <c r="I794" s="106">
        <v>8.17</v>
      </c>
      <c r="J794" s="101">
        <v>493</v>
      </c>
      <c r="K794" s="106">
        <f t="shared" si="37"/>
        <v>4027.81</v>
      </c>
      <c r="L794" s="106">
        <f t="shared" si="36"/>
        <v>402.78100000000001</v>
      </c>
      <c r="M794" s="106">
        <f t="shared" si="38"/>
        <v>4430.5910000000003</v>
      </c>
    </row>
    <row r="795" spans="1:13" s="101" customFormat="1" ht="20" customHeight="1" x14ac:dyDescent="0.2">
      <c r="A795" s="126">
        <v>793</v>
      </c>
      <c r="B795" s="105" t="s">
        <v>959</v>
      </c>
      <c r="C795" s="105" t="s">
        <v>1316</v>
      </c>
      <c r="D795" s="105" t="s">
        <v>1315</v>
      </c>
      <c r="E795" s="115">
        <v>46206</v>
      </c>
      <c r="F795" s="105" t="s">
        <v>5166</v>
      </c>
      <c r="G795" s="105" t="s">
        <v>1314</v>
      </c>
      <c r="H795" s="101" t="s">
        <v>1313</v>
      </c>
      <c r="I795" s="106">
        <v>7.44</v>
      </c>
      <c r="J795" s="101">
        <v>963</v>
      </c>
      <c r="K795" s="106">
        <f t="shared" si="37"/>
        <v>7164.72</v>
      </c>
      <c r="L795" s="106">
        <f t="shared" si="36"/>
        <v>716.47200000000009</v>
      </c>
      <c r="M795" s="106">
        <f t="shared" si="38"/>
        <v>7881.192</v>
      </c>
    </row>
    <row r="796" spans="1:13" s="101" customFormat="1" ht="20" customHeight="1" x14ac:dyDescent="0.2">
      <c r="A796" s="126">
        <v>794</v>
      </c>
      <c r="B796" s="105" t="s">
        <v>1312</v>
      </c>
      <c r="C796" s="105" t="s">
        <v>1311</v>
      </c>
      <c r="D796" s="105" t="s">
        <v>1310</v>
      </c>
      <c r="E796" s="115">
        <v>46209</v>
      </c>
      <c r="F796" s="105" t="s">
        <v>1309</v>
      </c>
      <c r="G796" s="105" t="s">
        <v>1308</v>
      </c>
      <c r="H796" s="101" t="s">
        <v>1307</v>
      </c>
      <c r="I796" s="106">
        <v>5.2</v>
      </c>
      <c r="J796" s="101">
        <v>418</v>
      </c>
      <c r="K796" s="106">
        <f t="shared" si="37"/>
        <v>2173.6</v>
      </c>
      <c r="L796" s="106">
        <f t="shared" si="36"/>
        <v>217.36</v>
      </c>
      <c r="M796" s="106">
        <f t="shared" si="38"/>
        <v>2390.96</v>
      </c>
    </row>
    <row r="797" spans="1:13" s="101" customFormat="1" ht="20" customHeight="1" x14ac:dyDescent="0.2">
      <c r="A797" s="126">
        <v>795</v>
      </c>
      <c r="B797" s="105" t="s">
        <v>1306</v>
      </c>
      <c r="C797" s="105" t="s">
        <v>1305</v>
      </c>
      <c r="D797" s="105" t="s">
        <v>1304</v>
      </c>
      <c r="E797" s="115">
        <v>46210</v>
      </c>
      <c r="F797" s="105" t="s">
        <v>1303</v>
      </c>
      <c r="G797" s="105" t="s">
        <v>1302</v>
      </c>
      <c r="H797" s="101" t="s">
        <v>1301</v>
      </c>
      <c r="I797" s="106">
        <v>9.25</v>
      </c>
      <c r="J797" s="101">
        <v>176</v>
      </c>
      <c r="K797" s="106">
        <f t="shared" si="37"/>
        <v>1628</v>
      </c>
      <c r="L797" s="106">
        <f t="shared" si="36"/>
        <v>162.80000000000001</v>
      </c>
      <c r="M797" s="106">
        <f t="shared" si="38"/>
        <v>1790.8</v>
      </c>
    </row>
    <row r="798" spans="1:13" s="101" customFormat="1" ht="20" customHeight="1" x14ac:dyDescent="0.2">
      <c r="A798" s="126">
        <v>796</v>
      </c>
      <c r="B798" s="105" t="s">
        <v>992</v>
      </c>
      <c r="C798" s="105" t="s">
        <v>1300</v>
      </c>
      <c r="D798" s="105" t="s">
        <v>1299</v>
      </c>
      <c r="E798" s="115">
        <v>46211</v>
      </c>
      <c r="F798" s="105" t="s">
        <v>5167</v>
      </c>
      <c r="G798" s="105" t="s">
        <v>1298</v>
      </c>
      <c r="H798" s="101" t="s">
        <v>1297</v>
      </c>
      <c r="I798" s="106">
        <v>7.66</v>
      </c>
      <c r="J798" s="101">
        <v>84</v>
      </c>
      <c r="K798" s="106">
        <f t="shared" si="37"/>
        <v>643.44000000000005</v>
      </c>
      <c r="L798" s="106">
        <f t="shared" si="36"/>
        <v>64.344000000000008</v>
      </c>
      <c r="M798" s="106">
        <f t="shared" si="38"/>
        <v>707.78400000000011</v>
      </c>
    </row>
    <row r="799" spans="1:13" s="101" customFormat="1" ht="20" customHeight="1" x14ac:dyDescent="0.2">
      <c r="A799" s="126">
        <v>797</v>
      </c>
      <c r="B799" s="105" t="s">
        <v>1296</v>
      </c>
      <c r="C799" s="105" t="s">
        <v>640</v>
      </c>
      <c r="D799" s="105" t="s">
        <v>1295</v>
      </c>
      <c r="E799" s="115">
        <v>46212</v>
      </c>
      <c r="F799" s="105" t="s">
        <v>1294</v>
      </c>
      <c r="G799" s="105" t="s">
        <v>1293</v>
      </c>
      <c r="H799" s="101" t="s">
        <v>1292</v>
      </c>
      <c r="I799" s="106">
        <v>6.63</v>
      </c>
      <c r="J799" s="101">
        <v>234</v>
      </c>
      <c r="K799" s="106">
        <f t="shared" si="37"/>
        <v>1551.42</v>
      </c>
      <c r="L799" s="106">
        <f t="shared" si="36"/>
        <v>155.14200000000002</v>
      </c>
      <c r="M799" s="106">
        <f t="shared" si="38"/>
        <v>1706.5620000000001</v>
      </c>
    </row>
    <row r="800" spans="1:13" s="101" customFormat="1" ht="20" customHeight="1" x14ac:dyDescent="0.2">
      <c r="A800" s="126">
        <v>798</v>
      </c>
      <c r="B800" s="105" t="s">
        <v>1291</v>
      </c>
      <c r="C800" s="105" t="s">
        <v>1290</v>
      </c>
      <c r="D800" s="105" t="s">
        <v>1289</v>
      </c>
      <c r="E800" s="115">
        <v>46213</v>
      </c>
      <c r="F800" s="105" t="s">
        <v>1288</v>
      </c>
      <c r="G800" s="105" t="s">
        <v>1287</v>
      </c>
      <c r="H800" s="101" t="s">
        <v>1286</v>
      </c>
      <c r="I800" s="106">
        <v>5.3</v>
      </c>
      <c r="J800" s="101">
        <v>145</v>
      </c>
      <c r="K800" s="106">
        <f t="shared" si="37"/>
        <v>768.5</v>
      </c>
      <c r="L800" s="106">
        <f t="shared" si="36"/>
        <v>76.850000000000009</v>
      </c>
      <c r="M800" s="106">
        <f t="shared" si="38"/>
        <v>845.35</v>
      </c>
    </row>
    <row r="801" spans="1:13" s="101" customFormat="1" ht="20" customHeight="1" x14ac:dyDescent="0.2">
      <c r="A801" s="126">
        <v>799</v>
      </c>
      <c r="B801" s="105" t="s">
        <v>1285</v>
      </c>
      <c r="C801" s="105" t="s">
        <v>1284</v>
      </c>
      <c r="D801" s="105" t="s">
        <v>1283</v>
      </c>
      <c r="E801" s="115">
        <v>46216</v>
      </c>
      <c r="F801" s="105" t="s">
        <v>1282</v>
      </c>
      <c r="G801" s="105" t="s">
        <v>1281</v>
      </c>
      <c r="H801" s="101" t="s">
        <v>1280</v>
      </c>
      <c r="I801" s="106">
        <v>9.66</v>
      </c>
      <c r="J801" s="101">
        <v>211</v>
      </c>
      <c r="K801" s="106">
        <f t="shared" si="37"/>
        <v>2038.26</v>
      </c>
      <c r="L801" s="106">
        <f t="shared" si="36"/>
        <v>203.82600000000002</v>
      </c>
      <c r="M801" s="106">
        <f t="shared" si="38"/>
        <v>2242.0860000000002</v>
      </c>
    </row>
    <row r="802" spans="1:13" s="101" customFormat="1" ht="20" customHeight="1" x14ac:dyDescent="0.2">
      <c r="A802" s="126">
        <v>800</v>
      </c>
      <c r="B802" s="105" t="s">
        <v>1279</v>
      </c>
      <c r="C802" s="105" t="s">
        <v>1278</v>
      </c>
      <c r="D802" s="105" t="s">
        <v>1277</v>
      </c>
      <c r="E802" s="115">
        <v>46217</v>
      </c>
      <c r="F802" s="105" t="s">
        <v>5168</v>
      </c>
      <c r="G802" s="105" t="s">
        <v>1276</v>
      </c>
      <c r="H802" s="101" t="s">
        <v>1275</v>
      </c>
      <c r="I802" s="106">
        <v>5.56</v>
      </c>
      <c r="J802" s="101">
        <v>316</v>
      </c>
      <c r="K802" s="106">
        <f t="shared" si="37"/>
        <v>1756.9599999999998</v>
      </c>
      <c r="L802" s="106">
        <f t="shared" si="36"/>
        <v>175.696</v>
      </c>
      <c r="M802" s="106">
        <f t="shared" si="38"/>
        <v>1932.6559999999997</v>
      </c>
    </row>
    <row r="803" spans="1:13" s="101" customFormat="1" ht="20" customHeight="1" x14ac:dyDescent="0.2">
      <c r="A803" s="126">
        <v>801</v>
      </c>
      <c r="B803" s="105" t="s">
        <v>1274</v>
      </c>
      <c r="C803" s="105" t="s">
        <v>1273</v>
      </c>
      <c r="D803" s="105" t="s">
        <v>1272</v>
      </c>
      <c r="E803" s="115">
        <v>46218</v>
      </c>
      <c r="F803" s="105" t="s">
        <v>1271</v>
      </c>
      <c r="G803" s="105" t="s">
        <v>1270</v>
      </c>
      <c r="H803" s="101" t="s">
        <v>1269</v>
      </c>
      <c r="I803" s="106">
        <v>9.2799999999999994</v>
      </c>
      <c r="J803" s="101">
        <v>87</v>
      </c>
      <c r="K803" s="106">
        <f t="shared" si="37"/>
        <v>807.3599999999999</v>
      </c>
      <c r="L803" s="106">
        <f t="shared" si="36"/>
        <v>80.73599999999999</v>
      </c>
      <c r="M803" s="106">
        <f t="shared" si="38"/>
        <v>888.09599999999989</v>
      </c>
    </row>
    <row r="804" spans="1:13" s="101" customFormat="1" ht="20" customHeight="1" x14ac:dyDescent="0.2">
      <c r="A804" s="126">
        <v>802</v>
      </c>
      <c r="B804" s="105" t="s">
        <v>1052</v>
      </c>
      <c r="C804" s="105" t="s">
        <v>452</v>
      </c>
      <c r="D804" s="105" t="s">
        <v>1268</v>
      </c>
      <c r="E804" s="115">
        <v>46219</v>
      </c>
      <c r="F804" s="105" t="s">
        <v>1267</v>
      </c>
      <c r="G804" s="105" t="s">
        <v>1266</v>
      </c>
      <c r="H804" s="101" t="s">
        <v>1265</v>
      </c>
      <c r="I804" s="106">
        <v>8.6300000000000008</v>
      </c>
      <c r="J804" s="101">
        <v>457</v>
      </c>
      <c r="K804" s="106">
        <f t="shared" si="37"/>
        <v>3943.9100000000003</v>
      </c>
      <c r="L804" s="106">
        <f t="shared" si="36"/>
        <v>394.39100000000008</v>
      </c>
      <c r="M804" s="106">
        <f t="shared" si="38"/>
        <v>4338.3010000000004</v>
      </c>
    </row>
    <row r="805" spans="1:13" s="101" customFormat="1" ht="20" customHeight="1" x14ac:dyDescent="0.2">
      <c r="A805" s="126">
        <v>803</v>
      </c>
      <c r="B805" s="105" t="s">
        <v>814</v>
      </c>
      <c r="C805" s="105" t="s">
        <v>1264</v>
      </c>
      <c r="D805" s="105" t="s">
        <v>1263</v>
      </c>
      <c r="E805" s="115">
        <v>46220</v>
      </c>
      <c r="F805" s="105" t="s">
        <v>1262</v>
      </c>
      <c r="G805" s="105" t="s">
        <v>1261</v>
      </c>
      <c r="H805" s="101" t="s">
        <v>1260</v>
      </c>
      <c r="I805" s="106">
        <v>5.2</v>
      </c>
      <c r="J805" s="101">
        <v>937</v>
      </c>
      <c r="K805" s="106">
        <f t="shared" si="37"/>
        <v>4872.4000000000005</v>
      </c>
      <c r="L805" s="106">
        <f t="shared" si="36"/>
        <v>487.24000000000007</v>
      </c>
      <c r="M805" s="106">
        <f t="shared" si="38"/>
        <v>5359.64</v>
      </c>
    </row>
    <row r="806" spans="1:13" s="101" customFormat="1" ht="20" customHeight="1" x14ac:dyDescent="0.2">
      <c r="A806" s="126">
        <v>804</v>
      </c>
      <c r="B806" s="105" t="s">
        <v>1259</v>
      </c>
      <c r="C806" s="105" t="s">
        <v>1258</v>
      </c>
      <c r="D806" s="105" t="s">
        <v>1257</v>
      </c>
      <c r="E806" s="115">
        <v>46223</v>
      </c>
      <c r="F806" s="105" t="s">
        <v>1256</v>
      </c>
      <c r="G806" s="105" t="s">
        <v>1255</v>
      </c>
      <c r="H806" s="101" t="s">
        <v>1254</v>
      </c>
      <c r="I806" s="106">
        <v>8.19</v>
      </c>
      <c r="J806" s="101">
        <v>590</v>
      </c>
      <c r="K806" s="106">
        <f t="shared" si="37"/>
        <v>4832.0999999999995</v>
      </c>
      <c r="L806" s="106">
        <f t="shared" si="36"/>
        <v>483.21</v>
      </c>
      <c r="M806" s="106">
        <f t="shared" si="38"/>
        <v>5315.3099999999995</v>
      </c>
    </row>
    <row r="807" spans="1:13" s="101" customFormat="1" ht="20" customHeight="1" x14ac:dyDescent="0.2">
      <c r="A807" s="126">
        <v>805</v>
      </c>
      <c r="B807" s="105" t="s">
        <v>549</v>
      </c>
      <c r="C807" s="105" t="s">
        <v>1253</v>
      </c>
      <c r="D807" s="105" t="s">
        <v>1252</v>
      </c>
      <c r="E807" s="115">
        <v>46224</v>
      </c>
      <c r="F807" s="105" t="s">
        <v>1251</v>
      </c>
      <c r="G807" s="105" t="s">
        <v>1250</v>
      </c>
      <c r="H807" s="101" t="s">
        <v>1249</v>
      </c>
      <c r="I807" s="106">
        <v>8.16</v>
      </c>
      <c r="J807" s="101">
        <v>258</v>
      </c>
      <c r="K807" s="106">
        <f t="shared" si="37"/>
        <v>2105.2800000000002</v>
      </c>
      <c r="L807" s="106">
        <f t="shared" si="36"/>
        <v>210.52800000000002</v>
      </c>
      <c r="M807" s="106">
        <f t="shared" si="38"/>
        <v>2315.808</v>
      </c>
    </row>
    <row r="808" spans="1:13" s="101" customFormat="1" ht="20" customHeight="1" x14ac:dyDescent="0.2">
      <c r="A808" s="126">
        <v>806</v>
      </c>
      <c r="B808" s="105" t="s">
        <v>1248</v>
      </c>
      <c r="C808" s="105" t="s">
        <v>1247</v>
      </c>
      <c r="D808" s="105" t="s">
        <v>1246</v>
      </c>
      <c r="E808" s="115">
        <v>46225</v>
      </c>
      <c r="F808" s="105" t="s">
        <v>1245</v>
      </c>
      <c r="G808" s="105" t="s">
        <v>1244</v>
      </c>
      <c r="H808" s="101" t="s">
        <v>1243</v>
      </c>
      <c r="I808" s="106">
        <v>7.23</v>
      </c>
      <c r="J808" s="101">
        <v>594</v>
      </c>
      <c r="K808" s="106">
        <f t="shared" si="37"/>
        <v>4294.62</v>
      </c>
      <c r="L808" s="106">
        <f t="shared" si="36"/>
        <v>429.46199999999999</v>
      </c>
      <c r="M808" s="106">
        <f t="shared" si="38"/>
        <v>4724.0820000000003</v>
      </c>
    </row>
    <row r="809" spans="1:13" s="101" customFormat="1" ht="20" customHeight="1" x14ac:dyDescent="0.2">
      <c r="A809" s="126">
        <v>807</v>
      </c>
      <c r="B809" s="105" t="s">
        <v>253</v>
      </c>
      <c r="C809" s="105" t="s">
        <v>1242</v>
      </c>
      <c r="D809" s="105" t="s">
        <v>1241</v>
      </c>
      <c r="E809" s="115">
        <v>46226</v>
      </c>
      <c r="F809" s="105" t="s">
        <v>5169</v>
      </c>
      <c r="G809" s="105" t="s">
        <v>1240</v>
      </c>
      <c r="H809" s="101" t="s">
        <v>1239</v>
      </c>
      <c r="I809" s="106">
        <v>7.07</v>
      </c>
      <c r="J809" s="101">
        <v>199</v>
      </c>
      <c r="K809" s="106">
        <f t="shared" si="37"/>
        <v>1406.93</v>
      </c>
      <c r="L809" s="106">
        <f t="shared" si="36"/>
        <v>140.69300000000001</v>
      </c>
      <c r="M809" s="106">
        <f t="shared" si="38"/>
        <v>1547.623</v>
      </c>
    </row>
    <row r="810" spans="1:13" s="101" customFormat="1" ht="20" customHeight="1" x14ac:dyDescent="0.2">
      <c r="A810" s="126">
        <v>808</v>
      </c>
      <c r="B810" s="105" t="s">
        <v>1009</v>
      </c>
      <c r="C810" s="105" t="s">
        <v>645</v>
      </c>
      <c r="D810" s="105" t="s">
        <v>1238</v>
      </c>
      <c r="E810" s="115">
        <v>46227</v>
      </c>
      <c r="F810" s="105" t="s">
        <v>5170</v>
      </c>
      <c r="G810" s="105" t="s">
        <v>1237</v>
      </c>
      <c r="H810" s="101" t="s">
        <v>1236</v>
      </c>
      <c r="I810" s="106">
        <v>9.6999999999999993</v>
      </c>
      <c r="J810" s="101">
        <v>339</v>
      </c>
      <c r="K810" s="106">
        <f t="shared" si="37"/>
        <v>3288.2999999999997</v>
      </c>
      <c r="L810" s="106">
        <f t="shared" si="36"/>
        <v>328.83</v>
      </c>
      <c r="M810" s="106">
        <f t="shared" si="38"/>
        <v>3617.1299999999997</v>
      </c>
    </row>
    <row r="811" spans="1:13" s="101" customFormat="1" ht="20" customHeight="1" x14ac:dyDescent="0.2">
      <c r="A811" s="126">
        <v>809</v>
      </c>
      <c r="B811" s="105" t="s">
        <v>1235</v>
      </c>
      <c r="C811" s="105" t="s">
        <v>1234</v>
      </c>
      <c r="D811" s="105" t="s">
        <v>1233</v>
      </c>
      <c r="E811" s="115">
        <v>46230</v>
      </c>
      <c r="F811" s="105" t="s">
        <v>1232</v>
      </c>
      <c r="G811" s="105" t="s">
        <v>1231</v>
      </c>
      <c r="H811" s="101" t="s">
        <v>1230</v>
      </c>
      <c r="I811" s="106">
        <v>8.66</v>
      </c>
      <c r="J811" s="101">
        <v>369</v>
      </c>
      <c r="K811" s="106">
        <f t="shared" si="37"/>
        <v>3195.54</v>
      </c>
      <c r="L811" s="106">
        <f t="shared" si="36"/>
        <v>319.55400000000003</v>
      </c>
      <c r="M811" s="106">
        <f t="shared" si="38"/>
        <v>3515.0940000000001</v>
      </c>
    </row>
    <row r="812" spans="1:13" s="101" customFormat="1" ht="20" customHeight="1" x14ac:dyDescent="0.2">
      <c r="A812" s="126">
        <v>810</v>
      </c>
      <c r="B812" s="105" t="s">
        <v>1229</v>
      </c>
      <c r="C812" s="105" t="s">
        <v>1228</v>
      </c>
      <c r="D812" s="105" t="s">
        <v>1227</v>
      </c>
      <c r="E812" s="115">
        <v>46231</v>
      </c>
      <c r="F812" s="105" t="s">
        <v>1226</v>
      </c>
      <c r="G812" s="105" t="s">
        <v>1225</v>
      </c>
      <c r="H812" s="101" t="s">
        <v>1224</v>
      </c>
      <c r="I812" s="106">
        <v>6.82</v>
      </c>
      <c r="J812" s="101">
        <v>825</v>
      </c>
      <c r="K812" s="106">
        <f t="shared" si="37"/>
        <v>5626.5</v>
      </c>
      <c r="L812" s="106">
        <f t="shared" si="36"/>
        <v>562.65</v>
      </c>
      <c r="M812" s="106">
        <f t="shared" si="38"/>
        <v>6189.15</v>
      </c>
    </row>
    <row r="813" spans="1:13" s="101" customFormat="1" ht="20" customHeight="1" x14ac:dyDescent="0.2">
      <c r="A813" s="126">
        <v>811</v>
      </c>
      <c r="B813" s="105" t="s">
        <v>1223</v>
      </c>
      <c r="C813" s="105" t="s">
        <v>1222</v>
      </c>
      <c r="D813" s="105" t="s">
        <v>1221</v>
      </c>
      <c r="E813" s="115">
        <v>46232</v>
      </c>
      <c r="F813" s="105" t="s">
        <v>1220</v>
      </c>
      <c r="G813" s="105" t="s">
        <v>1219</v>
      </c>
      <c r="H813" s="101" t="s">
        <v>1218</v>
      </c>
      <c r="I813" s="106">
        <v>6.13</v>
      </c>
      <c r="J813" s="101">
        <v>299</v>
      </c>
      <c r="K813" s="106">
        <f t="shared" si="37"/>
        <v>1832.87</v>
      </c>
      <c r="L813" s="106">
        <f t="shared" si="36"/>
        <v>183.28700000000001</v>
      </c>
      <c r="M813" s="106">
        <f t="shared" si="38"/>
        <v>2016.1569999999999</v>
      </c>
    </row>
    <row r="814" spans="1:13" s="101" customFormat="1" ht="20" customHeight="1" x14ac:dyDescent="0.2">
      <c r="A814" s="126">
        <v>812</v>
      </c>
      <c r="B814" s="105" t="s">
        <v>1217</v>
      </c>
      <c r="C814" s="105" t="s">
        <v>301</v>
      </c>
      <c r="D814" s="105" t="s">
        <v>1216</v>
      </c>
      <c r="E814" s="115">
        <v>46233</v>
      </c>
      <c r="F814" s="105" t="s">
        <v>5171</v>
      </c>
      <c r="G814" s="105" t="s">
        <v>1215</v>
      </c>
      <c r="H814" s="101" t="s">
        <v>1214</v>
      </c>
      <c r="I814" s="106">
        <v>7.86</v>
      </c>
      <c r="J814" s="101">
        <v>980</v>
      </c>
      <c r="K814" s="106">
        <f t="shared" si="37"/>
        <v>7702.8</v>
      </c>
      <c r="L814" s="106">
        <f t="shared" si="36"/>
        <v>770.28000000000009</v>
      </c>
      <c r="M814" s="106">
        <f t="shared" si="38"/>
        <v>8473.08</v>
      </c>
    </row>
    <row r="815" spans="1:13" s="101" customFormat="1" ht="20" customHeight="1" x14ac:dyDescent="0.2">
      <c r="A815" s="126">
        <v>813</v>
      </c>
      <c r="B815" s="105" t="s">
        <v>1213</v>
      </c>
      <c r="C815" s="105" t="s">
        <v>1212</v>
      </c>
      <c r="D815" s="105" t="s">
        <v>1211</v>
      </c>
      <c r="E815" s="115">
        <v>46234</v>
      </c>
      <c r="F815" s="105" t="s">
        <v>5172</v>
      </c>
      <c r="G815" s="105" t="s">
        <v>1210</v>
      </c>
      <c r="H815" s="101" t="s">
        <v>1209</v>
      </c>
      <c r="I815" s="106">
        <v>8.19</v>
      </c>
      <c r="J815" s="101">
        <v>74</v>
      </c>
      <c r="K815" s="106">
        <f t="shared" si="37"/>
        <v>606.05999999999995</v>
      </c>
      <c r="L815" s="106">
        <f t="shared" si="36"/>
        <v>60.605999999999995</v>
      </c>
      <c r="M815" s="106">
        <f t="shared" si="38"/>
        <v>666.66599999999994</v>
      </c>
    </row>
    <row r="816" spans="1:13" s="101" customFormat="1" ht="20" customHeight="1" x14ac:dyDescent="0.2">
      <c r="A816" s="126">
        <v>814</v>
      </c>
      <c r="B816" s="105" t="s">
        <v>641</v>
      </c>
      <c r="C816" s="105" t="s">
        <v>1208</v>
      </c>
      <c r="D816" s="105" t="s">
        <v>1207</v>
      </c>
      <c r="E816" s="115">
        <v>46237</v>
      </c>
      <c r="F816" s="105" t="s">
        <v>5173</v>
      </c>
      <c r="G816" s="105" t="s">
        <v>1206</v>
      </c>
      <c r="H816" s="101" t="s">
        <v>1205</v>
      </c>
      <c r="I816" s="106">
        <v>7.2</v>
      </c>
      <c r="J816" s="101">
        <v>803</v>
      </c>
      <c r="K816" s="106">
        <f t="shared" si="37"/>
        <v>5781.6</v>
      </c>
      <c r="L816" s="106">
        <f t="shared" si="36"/>
        <v>578.16000000000008</v>
      </c>
      <c r="M816" s="106">
        <f t="shared" si="38"/>
        <v>6359.76</v>
      </c>
    </row>
    <row r="817" spans="1:13" s="101" customFormat="1" ht="20" customHeight="1" x14ac:dyDescent="0.2">
      <c r="A817" s="126">
        <v>815</v>
      </c>
      <c r="B817" s="105" t="s">
        <v>1204</v>
      </c>
      <c r="C817" s="105" t="s">
        <v>64</v>
      </c>
      <c r="D817" s="105" t="s">
        <v>1203</v>
      </c>
      <c r="E817" s="115">
        <v>46238</v>
      </c>
      <c r="F817" s="105" t="s">
        <v>1202</v>
      </c>
      <c r="G817" s="105" t="s">
        <v>1201</v>
      </c>
      <c r="H817" s="101" t="s">
        <v>1200</v>
      </c>
      <c r="I817" s="106">
        <v>7.44</v>
      </c>
      <c r="J817" s="101">
        <v>458</v>
      </c>
      <c r="K817" s="106">
        <f t="shared" si="37"/>
        <v>3407.52</v>
      </c>
      <c r="L817" s="106">
        <f t="shared" si="36"/>
        <v>340.75200000000001</v>
      </c>
      <c r="M817" s="106">
        <f t="shared" si="38"/>
        <v>3748.2719999999999</v>
      </c>
    </row>
    <row r="818" spans="1:13" s="101" customFormat="1" ht="20" customHeight="1" x14ac:dyDescent="0.2">
      <c r="A818" s="126">
        <v>816</v>
      </c>
      <c r="B818" s="105" t="s">
        <v>1128</v>
      </c>
      <c r="C818" s="105" t="s">
        <v>1199</v>
      </c>
      <c r="D818" s="105" t="s">
        <v>1198</v>
      </c>
      <c r="E818" s="115">
        <v>46239</v>
      </c>
      <c r="F818" s="105" t="s">
        <v>1197</v>
      </c>
      <c r="G818" s="105" t="s">
        <v>1196</v>
      </c>
      <c r="H818" s="101" t="s">
        <v>1195</v>
      </c>
      <c r="I818" s="106">
        <v>6.59</v>
      </c>
      <c r="J818" s="101">
        <v>144</v>
      </c>
      <c r="K818" s="106">
        <f t="shared" si="37"/>
        <v>948.96</v>
      </c>
      <c r="L818" s="106">
        <f t="shared" si="36"/>
        <v>94.896000000000015</v>
      </c>
      <c r="M818" s="106">
        <f t="shared" si="38"/>
        <v>1043.856</v>
      </c>
    </row>
    <row r="819" spans="1:13" s="101" customFormat="1" ht="20" customHeight="1" x14ac:dyDescent="0.2">
      <c r="A819" s="126">
        <v>817</v>
      </c>
      <c r="B819" s="105" t="s">
        <v>1194</v>
      </c>
      <c r="C819" s="105" t="s">
        <v>1193</v>
      </c>
      <c r="D819" s="105" t="s">
        <v>1192</v>
      </c>
      <c r="E819" s="115">
        <v>46240</v>
      </c>
      <c r="F819" s="105" t="s">
        <v>1191</v>
      </c>
      <c r="G819" s="105" t="s">
        <v>1190</v>
      </c>
      <c r="H819" s="101" t="s">
        <v>1189</v>
      </c>
      <c r="I819" s="106">
        <v>7.59</v>
      </c>
      <c r="J819" s="101">
        <v>809</v>
      </c>
      <c r="K819" s="106">
        <f t="shared" si="37"/>
        <v>6140.3099999999995</v>
      </c>
      <c r="L819" s="106">
        <f t="shared" si="36"/>
        <v>614.03099999999995</v>
      </c>
      <c r="M819" s="106">
        <f t="shared" si="38"/>
        <v>6754.3409999999994</v>
      </c>
    </row>
    <row r="820" spans="1:13" s="101" customFormat="1" ht="20" customHeight="1" x14ac:dyDescent="0.2">
      <c r="A820" s="126">
        <v>818</v>
      </c>
      <c r="B820" s="105" t="s">
        <v>1188</v>
      </c>
      <c r="C820" s="105" t="s">
        <v>223</v>
      </c>
      <c r="D820" s="105" t="s">
        <v>1187</v>
      </c>
      <c r="E820" s="115">
        <v>46241</v>
      </c>
      <c r="F820" s="105" t="s">
        <v>5174</v>
      </c>
      <c r="G820" s="105" t="s">
        <v>1186</v>
      </c>
      <c r="H820" s="101" t="s">
        <v>1185</v>
      </c>
      <c r="I820" s="106">
        <v>7.22</v>
      </c>
      <c r="J820" s="101">
        <v>512</v>
      </c>
      <c r="K820" s="106">
        <f t="shared" si="37"/>
        <v>3696.64</v>
      </c>
      <c r="L820" s="106">
        <f t="shared" si="36"/>
        <v>369.66399999999999</v>
      </c>
      <c r="M820" s="106">
        <f t="shared" si="38"/>
        <v>4066.3040000000001</v>
      </c>
    </row>
    <row r="821" spans="1:13" s="101" customFormat="1" ht="20" customHeight="1" x14ac:dyDescent="0.2">
      <c r="A821" s="126">
        <v>819</v>
      </c>
      <c r="B821" s="105" t="s">
        <v>1184</v>
      </c>
      <c r="C821" s="105" t="s">
        <v>1183</v>
      </c>
      <c r="D821" s="105" t="s">
        <v>1182</v>
      </c>
      <c r="E821" s="115">
        <v>46244</v>
      </c>
      <c r="F821" s="105" t="s">
        <v>5175</v>
      </c>
      <c r="G821" s="105" t="s">
        <v>1181</v>
      </c>
      <c r="H821" s="101" t="s">
        <v>1180</v>
      </c>
      <c r="I821" s="106">
        <v>9.51</v>
      </c>
      <c r="J821" s="101">
        <v>515</v>
      </c>
      <c r="K821" s="106">
        <f t="shared" si="37"/>
        <v>4897.6499999999996</v>
      </c>
      <c r="L821" s="106">
        <f t="shared" si="36"/>
        <v>489.76499999999999</v>
      </c>
      <c r="M821" s="106">
        <f t="shared" si="38"/>
        <v>5387.415</v>
      </c>
    </row>
    <row r="822" spans="1:13" s="101" customFormat="1" ht="20" customHeight="1" x14ac:dyDescent="0.2">
      <c r="A822" s="126">
        <v>820</v>
      </c>
      <c r="B822" s="105" t="s">
        <v>1179</v>
      </c>
      <c r="C822" s="105" t="s">
        <v>395</v>
      </c>
      <c r="D822" s="105" t="s">
        <v>1178</v>
      </c>
      <c r="E822" s="115">
        <v>46245</v>
      </c>
      <c r="F822" s="105" t="s">
        <v>1177</v>
      </c>
      <c r="G822" s="105" t="s">
        <v>1176</v>
      </c>
      <c r="H822" s="101" t="s">
        <v>1175</v>
      </c>
      <c r="I822" s="106">
        <v>8.56</v>
      </c>
      <c r="J822" s="101">
        <v>691</v>
      </c>
      <c r="K822" s="106">
        <f t="shared" si="37"/>
        <v>5914.96</v>
      </c>
      <c r="L822" s="106">
        <f t="shared" si="36"/>
        <v>591.49599999999998</v>
      </c>
      <c r="M822" s="106">
        <f t="shared" si="38"/>
        <v>6506.4560000000001</v>
      </c>
    </row>
    <row r="823" spans="1:13" s="101" customFormat="1" ht="20" customHeight="1" x14ac:dyDescent="0.2">
      <c r="A823" s="126">
        <v>821</v>
      </c>
      <c r="B823" s="105" t="s">
        <v>1174</v>
      </c>
      <c r="C823" s="105" t="s">
        <v>1173</v>
      </c>
      <c r="D823" s="105" t="s">
        <v>1172</v>
      </c>
      <c r="E823" s="115">
        <v>46246</v>
      </c>
      <c r="F823" s="105" t="s">
        <v>1171</v>
      </c>
      <c r="G823" s="105" t="s">
        <v>1170</v>
      </c>
      <c r="H823" s="101" t="s">
        <v>1169</v>
      </c>
      <c r="I823" s="106">
        <v>8.73</v>
      </c>
      <c r="J823" s="101">
        <v>244</v>
      </c>
      <c r="K823" s="106">
        <f t="shared" si="37"/>
        <v>2130.12</v>
      </c>
      <c r="L823" s="106">
        <f t="shared" si="36"/>
        <v>213.012</v>
      </c>
      <c r="M823" s="106">
        <f t="shared" si="38"/>
        <v>2343.1320000000001</v>
      </c>
    </row>
    <row r="824" spans="1:13" s="101" customFormat="1" ht="20" customHeight="1" x14ac:dyDescent="0.2">
      <c r="A824" s="126">
        <v>822</v>
      </c>
      <c r="B824" s="105" t="s">
        <v>1168</v>
      </c>
      <c r="C824" s="105" t="s">
        <v>576</v>
      </c>
      <c r="D824" s="105" t="s">
        <v>1167</v>
      </c>
      <c r="E824" s="115">
        <v>46247</v>
      </c>
      <c r="F824" s="105" t="s">
        <v>1166</v>
      </c>
      <c r="G824" s="105" t="s">
        <v>1165</v>
      </c>
      <c r="H824" s="101" t="s">
        <v>1164</v>
      </c>
      <c r="I824" s="106">
        <v>5.57</v>
      </c>
      <c r="J824" s="101">
        <v>735</v>
      </c>
      <c r="K824" s="106">
        <f t="shared" si="37"/>
        <v>4093.9500000000003</v>
      </c>
      <c r="L824" s="106">
        <f t="shared" si="36"/>
        <v>409.39500000000004</v>
      </c>
      <c r="M824" s="106">
        <f t="shared" si="38"/>
        <v>4503.3450000000003</v>
      </c>
    </row>
    <row r="825" spans="1:13" s="101" customFormat="1" ht="20" customHeight="1" x14ac:dyDescent="0.2">
      <c r="A825" s="126">
        <v>823</v>
      </c>
      <c r="B825" s="105" t="s">
        <v>1163</v>
      </c>
      <c r="C825" s="105" t="s">
        <v>1162</v>
      </c>
      <c r="D825" s="105" t="s">
        <v>1161</v>
      </c>
      <c r="E825" s="115">
        <v>46248</v>
      </c>
      <c r="F825" s="105" t="s">
        <v>5176</v>
      </c>
      <c r="G825" s="105" t="s">
        <v>1160</v>
      </c>
      <c r="H825" s="101" t="s">
        <v>1159</v>
      </c>
      <c r="I825" s="106">
        <v>6.86</v>
      </c>
      <c r="J825" s="101">
        <v>980</v>
      </c>
      <c r="K825" s="106">
        <f t="shared" si="37"/>
        <v>6722.8</v>
      </c>
      <c r="L825" s="106">
        <f t="shared" si="36"/>
        <v>672.28000000000009</v>
      </c>
      <c r="M825" s="106">
        <f t="shared" si="38"/>
        <v>7395.08</v>
      </c>
    </row>
    <row r="826" spans="1:13" s="101" customFormat="1" ht="20" customHeight="1" x14ac:dyDescent="0.2">
      <c r="A826" s="126">
        <v>824</v>
      </c>
      <c r="B826" s="105" t="s">
        <v>1158</v>
      </c>
      <c r="C826" s="105" t="s">
        <v>1157</v>
      </c>
      <c r="D826" s="105" t="s">
        <v>1156</v>
      </c>
      <c r="E826" s="115">
        <v>46251</v>
      </c>
      <c r="F826" s="105" t="s">
        <v>1155</v>
      </c>
      <c r="G826" s="105" t="s">
        <v>1154</v>
      </c>
      <c r="H826" s="101" t="s">
        <v>1153</v>
      </c>
      <c r="I826" s="106">
        <v>7.09</v>
      </c>
      <c r="J826" s="101">
        <v>897</v>
      </c>
      <c r="K826" s="106">
        <f t="shared" si="37"/>
        <v>6359.73</v>
      </c>
      <c r="L826" s="106">
        <f t="shared" si="36"/>
        <v>635.97299999999996</v>
      </c>
      <c r="M826" s="106">
        <f t="shared" si="38"/>
        <v>6995.7029999999995</v>
      </c>
    </row>
    <row r="827" spans="1:13" s="101" customFormat="1" ht="20" customHeight="1" x14ac:dyDescent="0.2">
      <c r="A827" s="126">
        <v>825</v>
      </c>
      <c r="B827" s="105" t="s">
        <v>798</v>
      </c>
      <c r="C827" s="105" t="s">
        <v>1152</v>
      </c>
      <c r="D827" s="105" t="s">
        <v>1151</v>
      </c>
      <c r="E827" s="115">
        <v>46252</v>
      </c>
      <c r="F827" s="105" t="s">
        <v>5177</v>
      </c>
      <c r="G827" s="105" t="s">
        <v>1150</v>
      </c>
      <c r="H827" s="101" t="s">
        <v>1149</v>
      </c>
      <c r="I827" s="106">
        <v>5.9</v>
      </c>
      <c r="J827" s="101">
        <v>775</v>
      </c>
      <c r="K827" s="106">
        <f t="shared" si="37"/>
        <v>4572.5</v>
      </c>
      <c r="L827" s="106">
        <f t="shared" si="36"/>
        <v>457.25</v>
      </c>
      <c r="M827" s="106">
        <f t="shared" si="38"/>
        <v>5029.75</v>
      </c>
    </row>
    <row r="828" spans="1:13" s="101" customFormat="1" ht="20" customHeight="1" x14ac:dyDescent="0.2">
      <c r="A828" s="126">
        <v>826</v>
      </c>
      <c r="B828" s="105" t="s">
        <v>1148</v>
      </c>
      <c r="C828" s="105" t="s">
        <v>480</v>
      </c>
      <c r="D828" s="105" t="s">
        <v>1147</v>
      </c>
      <c r="E828" s="115">
        <v>46253</v>
      </c>
      <c r="F828" s="105" t="s">
        <v>1146</v>
      </c>
      <c r="G828" s="105" t="s">
        <v>1145</v>
      </c>
      <c r="H828" s="101" t="s">
        <v>1144</v>
      </c>
      <c r="I828" s="106">
        <v>5.32</v>
      </c>
      <c r="J828" s="101">
        <v>499</v>
      </c>
      <c r="K828" s="106">
        <f t="shared" si="37"/>
        <v>2654.6800000000003</v>
      </c>
      <c r="L828" s="106">
        <f t="shared" si="36"/>
        <v>265.46800000000002</v>
      </c>
      <c r="M828" s="106">
        <f t="shared" si="38"/>
        <v>2920.1480000000001</v>
      </c>
    </row>
    <row r="829" spans="1:13" s="101" customFormat="1" ht="20" customHeight="1" x14ac:dyDescent="0.2">
      <c r="A829" s="126">
        <v>827</v>
      </c>
      <c r="B829" s="105" t="s">
        <v>599</v>
      </c>
      <c r="C829" s="105" t="s">
        <v>1143</v>
      </c>
      <c r="D829" s="105" t="s">
        <v>1142</v>
      </c>
      <c r="E829" s="115">
        <v>46254</v>
      </c>
      <c r="F829" s="105" t="s">
        <v>1141</v>
      </c>
      <c r="G829" s="105" t="s">
        <v>1140</v>
      </c>
      <c r="H829" s="101" t="s">
        <v>1139</v>
      </c>
      <c r="I829" s="106">
        <v>6.25</v>
      </c>
      <c r="J829" s="101">
        <v>106</v>
      </c>
      <c r="K829" s="106">
        <f t="shared" si="37"/>
        <v>662.5</v>
      </c>
      <c r="L829" s="106">
        <f t="shared" si="36"/>
        <v>66.25</v>
      </c>
      <c r="M829" s="106">
        <f t="shared" si="38"/>
        <v>728.75</v>
      </c>
    </row>
    <row r="830" spans="1:13" s="101" customFormat="1" ht="20" customHeight="1" x14ac:dyDescent="0.2">
      <c r="A830" s="126">
        <v>828</v>
      </c>
      <c r="B830" s="105" t="s">
        <v>1138</v>
      </c>
      <c r="C830" s="105" t="s">
        <v>1137</v>
      </c>
      <c r="D830" s="105" t="s">
        <v>1136</v>
      </c>
      <c r="E830" s="115">
        <v>46255</v>
      </c>
      <c r="F830" s="105" t="s">
        <v>5178</v>
      </c>
      <c r="G830" s="105" t="s">
        <v>1135</v>
      </c>
      <c r="H830" s="101" t="s">
        <v>1134</v>
      </c>
      <c r="I830" s="106">
        <v>5.48</v>
      </c>
      <c r="J830" s="101">
        <v>19</v>
      </c>
      <c r="K830" s="106">
        <f t="shared" si="37"/>
        <v>104.12</v>
      </c>
      <c r="L830" s="106">
        <f t="shared" si="36"/>
        <v>10.412000000000001</v>
      </c>
      <c r="M830" s="106">
        <f t="shared" si="38"/>
        <v>114.53200000000001</v>
      </c>
    </row>
    <row r="831" spans="1:13" s="101" customFormat="1" ht="20" customHeight="1" x14ac:dyDescent="0.2">
      <c r="A831" s="126">
        <v>829</v>
      </c>
      <c r="B831" s="105" t="s">
        <v>1133</v>
      </c>
      <c r="C831" s="105" t="s">
        <v>1132</v>
      </c>
      <c r="D831" s="105" t="s">
        <v>1131</v>
      </c>
      <c r="E831" s="115">
        <v>46258</v>
      </c>
      <c r="F831" s="105" t="s">
        <v>5179</v>
      </c>
      <c r="G831" s="105" t="s">
        <v>1130</v>
      </c>
      <c r="H831" s="101" t="s">
        <v>1129</v>
      </c>
      <c r="I831" s="106">
        <v>9.42</v>
      </c>
      <c r="J831" s="101">
        <v>828</v>
      </c>
      <c r="K831" s="106">
        <f t="shared" si="37"/>
        <v>7799.76</v>
      </c>
      <c r="L831" s="106">
        <f t="shared" si="36"/>
        <v>779.97600000000011</v>
      </c>
      <c r="M831" s="106">
        <f t="shared" si="38"/>
        <v>8579.7360000000008</v>
      </c>
    </row>
    <row r="832" spans="1:13" s="101" customFormat="1" ht="20" customHeight="1" x14ac:dyDescent="0.2">
      <c r="A832" s="126">
        <v>830</v>
      </c>
      <c r="B832" s="105" t="s">
        <v>1128</v>
      </c>
      <c r="C832" s="105" t="s">
        <v>1127</v>
      </c>
      <c r="D832" s="105" t="s">
        <v>1126</v>
      </c>
      <c r="E832" s="115">
        <v>46259</v>
      </c>
      <c r="F832" s="105" t="s">
        <v>1125</v>
      </c>
      <c r="G832" s="105" t="s">
        <v>1124</v>
      </c>
      <c r="H832" s="101" t="s">
        <v>1123</v>
      </c>
      <c r="I832" s="106">
        <v>9.31</v>
      </c>
      <c r="J832" s="101">
        <v>85</v>
      </c>
      <c r="K832" s="106">
        <f t="shared" si="37"/>
        <v>791.35</v>
      </c>
      <c r="L832" s="106">
        <f t="shared" si="36"/>
        <v>79.135000000000005</v>
      </c>
      <c r="M832" s="106">
        <f t="shared" si="38"/>
        <v>870.48500000000001</v>
      </c>
    </row>
    <row r="833" spans="1:13" s="101" customFormat="1" ht="20" customHeight="1" x14ac:dyDescent="0.2">
      <c r="A833" s="126">
        <v>831</v>
      </c>
      <c r="B833" s="105" t="s">
        <v>1122</v>
      </c>
      <c r="C833" s="105" t="s">
        <v>991</v>
      </c>
      <c r="D833" s="105" t="s">
        <v>1121</v>
      </c>
      <c r="E833" s="115">
        <v>46260</v>
      </c>
      <c r="F833" s="105" t="s">
        <v>1120</v>
      </c>
      <c r="G833" s="105" t="s">
        <v>1119</v>
      </c>
      <c r="H833" s="101" t="s">
        <v>1118</v>
      </c>
      <c r="I833" s="106">
        <v>5.55</v>
      </c>
      <c r="J833" s="101">
        <v>574</v>
      </c>
      <c r="K833" s="106">
        <f t="shared" si="37"/>
        <v>3185.7</v>
      </c>
      <c r="L833" s="106">
        <f t="shared" si="36"/>
        <v>318.57</v>
      </c>
      <c r="M833" s="106">
        <f t="shared" si="38"/>
        <v>3504.27</v>
      </c>
    </row>
    <row r="834" spans="1:13" s="101" customFormat="1" ht="20" customHeight="1" x14ac:dyDescent="0.2">
      <c r="A834" s="126">
        <v>832</v>
      </c>
      <c r="B834" s="105" t="s">
        <v>1117</v>
      </c>
      <c r="C834" s="105" t="s">
        <v>1116</v>
      </c>
      <c r="D834" s="105" t="s">
        <v>1115</v>
      </c>
      <c r="E834" s="115">
        <v>46261</v>
      </c>
      <c r="F834" s="105" t="s">
        <v>5180</v>
      </c>
      <c r="G834" s="105" t="s">
        <v>1114</v>
      </c>
      <c r="H834" s="101" t="s">
        <v>1113</v>
      </c>
      <c r="I834" s="106">
        <v>6.82</v>
      </c>
      <c r="J834" s="101">
        <v>739</v>
      </c>
      <c r="K834" s="106">
        <f t="shared" si="37"/>
        <v>5039.9800000000005</v>
      </c>
      <c r="L834" s="106">
        <f t="shared" si="36"/>
        <v>503.99800000000005</v>
      </c>
      <c r="M834" s="106">
        <f t="shared" si="38"/>
        <v>5543.978000000001</v>
      </c>
    </row>
    <row r="835" spans="1:13" s="101" customFormat="1" ht="20" customHeight="1" x14ac:dyDescent="0.2">
      <c r="A835" s="126">
        <v>833</v>
      </c>
      <c r="B835" s="105" t="s">
        <v>32</v>
      </c>
      <c r="C835" s="105" t="s">
        <v>1112</v>
      </c>
      <c r="D835" s="105" t="s">
        <v>1111</v>
      </c>
      <c r="E835" s="115">
        <v>46262</v>
      </c>
      <c r="F835" s="105" t="s">
        <v>1110</v>
      </c>
      <c r="G835" s="105" t="s">
        <v>1109</v>
      </c>
      <c r="H835" s="101" t="s">
        <v>1108</v>
      </c>
      <c r="I835" s="106">
        <v>6.28</v>
      </c>
      <c r="J835" s="101">
        <v>520</v>
      </c>
      <c r="K835" s="106">
        <f t="shared" si="37"/>
        <v>3265.6</v>
      </c>
      <c r="L835" s="106">
        <f t="shared" ref="L835:L898" si="39">K835*Tax_Rate</f>
        <v>326.56</v>
      </c>
      <c r="M835" s="106">
        <f t="shared" si="38"/>
        <v>3592.16</v>
      </c>
    </row>
    <row r="836" spans="1:13" s="101" customFormat="1" ht="20" customHeight="1" x14ac:dyDescent="0.2">
      <c r="A836" s="126">
        <v>834</v>
      </c>
      <c r="B836" s="105" t="s">
        <v>1107</v>
      </c>
      <c r="C836" s="105" t="s">
        <v>1106</v>
      </c>
      <c r="D836" s="105" t="s">
        <v>1105</v>
      </c>
      <c r="E836" s="115">
        <v>46265</v>
      </c>
      <c r="F836" s="105" t="s">
        <v>5181</v>
      </c>
      <c r="G836" s="105" t="s">
        <v>1104</v>
      </c>
      <c r="H836" s="101" t="s">
        <v>1103</v>
      </c>
      <c r="I836" s="106">
        <v>5.09</v>
      </c>
      <c r="J836" s="101">
        <v>329</v>
      </c>
      <c r="K836" s="106">
        <f t="shared" ref="K836:K899" si="40">SUM(I836*J836)</f>
        <v>1674.61</v>
      </c>
      <c r="L836" s="106">
        <f t="shared" si="39"/>
        <v>167.46100000000001</v>
      </c>
      <c r="M836" s="106">
        <f t="shared" ref="M836:M899" si="41">SUM(K836+L836)</f>
        <v>1842.0709999999999</v>
      </c>
    </row>
    <row r="837" spans="1:13" s="101" customFormat="1" ht="20" customHeight="1" x14ac:dyDescent="0.2">
      <c r="A837" s="126">
        <v>835</v>
      </c>
      <c r="B837" s="105" t="s">
        <v>979</v>
      </c>
      <c r="C837" s="105" t="s">
        <v>1102</v>
      </c>
      <c r="D837" s="105" t="s">
        <v>1101</v>
      </c>
      <c r="E837" s="115">
        <v>46266</v>
      </c>
      <c r="F837" s="105" t="s">
        <v>5182</v>
      </c>
      <c r="G837" s="105" t="s">
        <v>1100</v>
      </c>
      <c r="H837" s="101" t="s">
        <v>1099</v>
      </c>
      <c r="I837" s="106">
        <v>5.07</v>
      </c>
      <c r="J837" s="101">
        <v>333</v>
      </c>
      <c r="K837" s="106">
        <f t="shared" si="40"/>
        <v>1688.3100000000002</v>
      </c>
      <c r="L837" s="106">
        <f t="shared" si="39"/>
        <v>168.83100000000002</v>
      </c>
      <c r="M837" s="106">
        <f t="shared" si="41"/>
        <v>1857.1410000000001</v>
      </c>
    </row>
    <row r="838" spans="1:13" s="101" customFormat="1" ht="20" customHeight="1" x14ac:dyDescent="0.2">
      <c r="A838" s="126">
        <v>836</v>
      </c>
      <c r="B838" s="105" t="s">
        <v>1098</v>
      </c>
      <c r="C838" s="105" t="s">
        <v>1097</v>
      </c>
      <c r="D838" s="105" t="s">
        <v>1096</v>
      </c>
      <c r="E838" s="115">
        <v>46267</v>
      </c>
      <c r="F838" s="105" t="s">
        <v>1095</v>
      </c>
      <c r="G838" s="105" t="s">
        <v>1094</v>
      </c>
      <c r="H838" s="101" t="s">
        <v>1093</v>
      </c>
      <c r="I838" s="106">
        <v>6.48</v>
      </c>
      <c r="J838" s="101">
        <v>298</v>
      </c>
      <c r="K838" s="106">
        <f t="shared" si="40"/>
        <v>1931.0400000000002</v>
      </c>
      <c r="L838" s="106">
        <f t="shared" si="39"/>
        <v>193.10400000000004</v>
      </c>
      <c r="M838" s="106">
        <f t="shared" si="41"/>
        <v>2124.1440000000002</v>
      </c>
    </row>
    <row r="839" spans="1:13" s="101" customFormat="1" ht="20" customHeight="1" x14ac:dyDescent="0.2">
      <c r="A839" s="126">
        <v>837</v>
      </c>
      <c r="B839" s="105" t="s">
        <v>258</v>
      </c>
      <c r="C839" s="105" t="s">
        <v>1023</v>
      </c>
      <c r="D839" s="105" t="s">
        <v>1092</v>
      </c>
      <c r="E839" s="115">
        <v>46268</v>
      </c>
      <c r="F839" s="105" t="s">
        <v>5183</v>
      </c>
      <c r="G839" s="105" t="s">
        <v>1091</v>
      </c>
      <c r="H839" s="101" t="s">
        <v>1090</v>
      </c>
      <c r="I839" s="106">
        <v>7.93</v>
      </c>
      <c r="J839" s="101">
        <v>835</v>
      </c>
      <c r="K839" s="106">
        <f t="shared" si="40"/>
        <v>6621.55</v>
      </c>
      <c r="L839" s="106">
        <f t="shared" si="39"/>
        <v>662.15500000000009</v>
      </c>
      <c r="M839" s="106">
        <f t="shared" si="41"/>
        <v>7283.7049999999999</v>
      </c>
    </row>
    <row r="840" spans="1:13" s="101" customFormat="1" ht="20" customHeight="1" x14ac:dyDescent="0.2">
      <c r="A840" s="126">
        <v>838</v>
      </c>
      <c r="B840" s="105" t="s">
        <v>1089</v>
      </c>
      <c r="C840" s="105" t="s">
        <v>1088</v>
      </c>
      <c r="D840" s="105" t="s">
        <v>1087</v>
      </c>
      <c r="E840" s="115">
        <v>46269</v>
      </c>
      <c r="F840" s="105" t="s">
        <v>1086</v>
      </c>
      <c r="G840" s="105" t="s">
        <v>1085</v>
      </c>
      <c r="H840" s="101" t="s">
        <v>1084</v>
      </c>
      <c r="I840" s="106">
        <v>9.41</v>
      </c>
      <c r="J840" s="101">
        <v>312</v>
      </c>
      <c r="K840" s="106">
        <f t="shared" si="40"/>
        <v>2935.92</v>
      </c>
      <c r="L840" s="106">
        <f t="shared" si="39"/>
        <v>293.59200000000004</v>
      </c>
      <c r="M840" s="106">
        <f t="shared" si="41"/>
        <v>3229.5120000000002</v>
      </c>
    </row>
    <row r="841" spans="1:13" s="101" customFormat="1" ht="20" customHeight="1" x14ac:dyDescent="0.2">
      <c r="A841" s="126">
        <v>839</v>
      </c>
      <c r="B841" s="105" t="s">
        <v>1083</v>
      </c>
      <c r="C841" s="105" t="s">
        <v>1082</v>
      </c>
      <c r="D841" s="105" t="s">
        <v>1081</v>
      </c>
      <c r="E841" s="115">
        <v>46272</v>
      </c>
      <c r="F841" s="105" t="s">
        <v>1080</v>
      </c>
      <c r="G841" s="105" t="s">
        <v>1079</v>
      </c>
      <c r="H841" s="101" t="s">
        <v>1078</v>
      </c>
      <c r="I841" s="106">
        <v>9.9499999999999993</v>
      </c>
      <c r="J841" s="101">
        <v>814</v>
      </c>
      <c r="K841" s="106">
        <f t="shared" si="40"/>
        <v>8099.2999999999993</v>
      </c>
      <c r="L841" s="106">
        <f t="shared" si="39"/>
        <v>809.93</v>
      </c>
      <c r="M841" s="106">
        <f t="shared" si="41"/>
        <v>8909.23</v>
      </c>
    </row>
    <row r="842" spans="1:13" s="101" customFormat="1" ht="20" customHeight="1" x14ac:dyDescent="0.2">
      <c r="A842" s="126">
        <v>840</v>
      </c>
      <c r="B842" s="105" t="s">
        <v>1077</v>
      </c>
      <c r="C842" s="105" t="s">
        <v>1076</v>
      </c>
      <c r="D842" s="105" t="s">
        <v>1075</v>
      </c>
      <c r="E842" s="115">
        <v>46273</v>
      </c>
      <c r="F842" s="105" t="s">
        <v>1074</v>
      </c>
      <c r="G842" s="105" t="s">
        <v>1073</v>
      </c>
      <c r="H842" s="101" t="s">
        <v>1072</v>
      </c>
      <c r="I842" s="106">
        <v>6.97</v>
      </c>
      <c r="J842" s="101">
        <v>186</v>
      </c>
      <c r="K842" s="106">
        <f t="shared" si="40"/>
        <v>1296.4199999999998</v>
      </c>
      <c r="L842" s="106">
        <f t="shared" si="39"/>
        <v>129.642</v>
      </c>
      <c r="M842" s="106">
        <f t="shared" si="41"/>
        <v>1426.0619999999999</v>
      </c>
    </row>
    <row r="843" spans="1:13" s="101" customFormat="1" ht="20" customHeight="1" x14ac:dyDescent="0.2">
      <c r="A843" s="126">
        <v>841</v>
      </c>
      <c r="B843" s="105" t="s">
        <v>1071</v>
      </c>
      <c r="C843" s="105" t="s">
        <v>1070</v>
      </c>
      <c r="D843" s="105" t="s">
        <v>1069</v>
      </c>
      <c r="E843" s="115">
        <v>46274</v>
      </c>
      <c r="F843" s="105" t="s">
        <v>1068</v>
      </c>
      <c r="G843" s="105" t="s">
        <v>1067</v>
      </c>
      <c r="H843" s="101" t="s">
        <v>1066</v>
      </c>
      <c r="I843" s="106">
        <v>6.48</v>
      </c>
      <c r="J843" s="101">
        <v>4</v>
      </c>
      <c r="K843" s="106">
        <f t="shared" si="40"/>
        <v>25.92</v>
      </c>
      <c r="L843" s="106">
        <f t="shared" si="39"/>
        <v>2.5920000000000005</v>
      </c>
      <c r="M843" s="106">
        <f t="shared" si="41"/>
        <v>28.512</v>
      </c>
    </row>
    <row r="844" spans="1:13" s="101" customFormat="1" ht="20" customHeight="1" x14ac:dyDescent="0.2">
      <c r="A844" s="126">
        <v>842</v>
      </c>
      <c r="B844" s="105" t="s">
        <v>1065</v>
      </c>
      <c r="C844" s="105" t="s">
        <v>1064</v>
      </c>
      <c r="D844" s="105" t="s">
        <v>1063</v>
      </c>
      <c r="E844" s="115">
        <v>46275</v>
      </c>
      <c r="F844" s="105" t="s">
        <v>1062</v>
      </c>
      <c r="G844" s="105" t="s">
        <v>1061</v>
      </c>
      <c r="H844" s="101" t="s">
        <v>1060</v>
      </c>
      <c r="I844" s="106">
        <v>6.47</v>
      </c>
      <c r="J844" s="101">
        <v>911</v>
      </c>
      <c r="K844" s="106">
        <f t="shared" si="40"/>
        <v>5894.17</v>
      </c>
      <c r="L844" s="106">
        <f t="shared" si="39"/>
        <v>589.41700000000003</v>
      </c>
      <c r="M844" s="106">
        <f t="shared" si="41"/>
        <v>6483.5870000000004</v>
      </c>
    </row>
    <row r="845" spans="1:13" s="101" customFormat="1" ht="20" customHeight="1" x14ac:dyDescent="0.2">
      <c r="A845" s="126">
        <v>843</v>
      </c>
      <c r="B845" s="105" t="s">
        <v>1059</v>
      </c>
      <c r="C845" s="105" t="s">
        <v>1058</v>
      </c>
      <c r="D845" s="105" t="s">
        <v>1057</v>
      </c>
      <c r="E845" s="115">
        <v>46276</v>
      </c>
      <c r="F845" s="105" t="s">
        <v>1056</v>
      </c>
      <c r="G845" s="105" t="s">
        <v>1055</v>
      </c>
      <c r="H845" s="101" t="s">
        <v>1054</v>
      </c>
      <c r="I845" s="106">
        <v>5.66</v>
      </c>
      <c r="J845" s="101">
        <v>240</v>
      </c>
      <c r="K845" s="106">
        <f t="shared" si="40"/>
        <v>1358.4</v>
      </c>
      <c r="L845" s="106">
        <f t="shared" si="39"/>
        <v>135.84</v>
      </c>
      <c r="M845" s="106">
        <f t="shared" si="41"/>
        <v>1494.24</v>
      </c>
    </row>
    <row r="846" spans="1:13" s="101" customFormat="1" ht="20" customHeight="1" x14ac:dyDescent="0.2">
      <c r="A846" s="126">
        <v>844</v>
      </c>
      <c r="B846" s="105" t="s">
        <v>1053</v>
      </c>
      <c r="C846" s="105" t="s">
        <v>1052</v>
      </c>
      <c r="D846" s="105" t="s">
        <v>1051</v>
      </c>
      <c r="E846" s="115">
        <v>46279</v>
      </c>
      <c r="F846" s="105" t="s">
        <v>1050</v>
      </c>
      <c r="G846" s="105" t="s">
        <v>1049</v>
      </c>
      <c r="H846" s="101" t="s">
        <v>1048</v>
      </c>
      <c r="I846" s="106">
        <v>5.42</v>
      </c>
      <c r="J846" s="101">
        <v>284</v>
      </c>
      <c r="K846" s="106">
        <f t="shared" si="40"/>
        <v>1539.28</v>
      </c>
      <c r="L846" s="106">
        <f t="shared" si="39"/>
        <v>153.928</v>
      </c>
      <c r="M846" s="106">
        <f t="shared" si="41"/>
        <v>1693.2080000000001</v>
      </c>
    </row>
    <row r="847" spans="1:13" s="101" customFormat="1" ht="20" customHeight="1" x14ac:dyDescent="0.2">
      <c r="A847" s="126">
        <v>845</v>
      </c>
      <c r="B847" s="105" t="s">
        <v>1047</v>
      </c>
      <c r="C847" s="105" t="s">
        <v>1046</v>
      </c>
      <c r="D847" s="105" t="s">
        <v>1045</v>
      </c>
      <c r="E847" s="115">
        <v>46280</v>
      </c>
      <c r="F847" s="105" t="s">
        <v>1044</v>
      </c>
      <c r="G847" s="105" t="s">
        <v>1043</v>
      </c>
      <c r="H847" s="101" t="s">
        <v>1042</v>
      </c>
      <c r="I847" s="106">
        <v>7.85</v>
      </c>
      <c r="J847" s="101">
        <v>577</v>
      </c>
      <c r="K847" s="106">
        <f t="shared" si="40"/>
        <v>4529.45</v>
      </c>
      <c r="L847" s="106">
        <f t="shared" si="39"/>
        <v>452.94499999999999</v>
      </c>
      <c r="M847" s="106">
        <f t="shared" si="41"/>
        <v>4982.3949999999995</v>
      </c>
    </row>
    <row r="848" spans="1:13" s="101" customFormat="1" ht="20" customHeight="1" x14ac:dyDescent="0.2">
      <c r="A848" s="126">
        <v>846</v>
      </c>
      <c r="B848" s="105" t="s">
        <v>1041</v>
      </c>
      <c r="C848" s="105" t="s">
        <v>1040</v>
      </c>
      <c r="D848" s="105" t="s">
        <v>1039</v>
      </c>
      <c r="E848" s="115">
        <v>46281</v>
      </c>
      <c r="F848" s="105" t="s">
        <v>1038</v>
      </c>
      <c r="G848" s="105" t="s">
        <v>1037</v>
      </c>
      <c r="H848" s="101" t="s">
        <v>1036</v>
      </c>
      <c r="I848" s="106">
        <v>5.76</v>
      </c>
      <c r="J848" s="101">
        <v>488</v>
      </c>
      <c r="K848" s="106">
        <f t="shared" si="40"/>
        <v>2810.88</v>
      </c>
      <c r="L848" s="106">
        <f t="shared" si="39"/>
        <v>281.08800000000002</v>
      </c>
      <c r="M848" s="106">
        <f t="shared" si="41"/>
        <v>3091.9680000000003</v>
      </c>
    </row>
    <row r="849" spans="1:13" s="101" customFormat="1" ht="20" customHeight="1" x14ac:dyDescent="0.2">
      <c r="A849" s="126">
        <v>847</v>
      </c>
      <c r="B849" s="105" t="s">
        <v>1035</v>
      </c>
      <c r="C849" s="105" t="s">
        <v>64</v>
      </c>
      <c r="D849" s="105" t="s">
        <v>1034</v>
      </c>
      <c r="E849" s="115">
        <v>46282</v>
      </c>
      <c r="F849" s="105" t="s">
        <v>1033</v>
      </c>
      <c r="G849" s="105" t="s">
        <v>1032</v>
      </c>
      <c r="H849" s="101" t="s">
        <v>1031</v>
      </c>
      <c r="I849" s="106">
        <v>5.57</v>
      </c>
      <c r="J849" s="101">
        <v>14</v>
      </c>
      <c r="K849" s="106">
        <f t="shared" si="40"/>
        <v>77.98</v>
      </c>
      <c r="L849" s="106">
        <f t="shared" si="39"/>
        <v>7.7980000000000009</v>
      </c>
      <c r="M849" s="106">
        <f t="shared" si="41"/>
        <v>85.778000000000006</v>
      </c>
    </row>
    <row r="850" spans="1:13" s="101" customFormat="1" ht="20" customHeight="1" x14ac:dyDescent="0.2">
      <c r="A850" s="126">
        <v>848</v>
      </c>
      <c r="B850" s="105" t="s">
        <v>1030</v>
      </c>
      <c r="C850" s="105" t="s">
        <v>1029</v>
      </c>
      <c r="D850" s="105" t="s">
        <v>1028</v>
      </c>
      <c r="E850" s="115">
        <v>46283</v>
      </c>
      <c r="F850" s="105" t="s">
        <v>1027</v>
      </c>
      <c r="G850" s="105" t="s">
        <v>1026</v>
      </c>
      <c r="H850" s="101" t="s">
        <v>1025</v>
      </c>
      <c r="I850" s="106">
        <v>9.4600000000000009</v>
      </c>
      <c r="J850" s="101">
        <v>924</v>
      </c>
      <c r="K850" s="106">
        <f t="shared" si="40"/>
        <v>8741.0400000000009</v>
      </c>
      <c r="L850" s="106">
        <f t="shared" si="39"/>
        <v>874.10400000000016</v>
      </c>
      <c r="M850" s="106">
        <f t="shared" si="41"/>
        <v>9615.1440000000002</v>
      </c>
    </row>
    <row r="851" spans="1:13" s="101" customFormat="1" ht="20" customHeight="1" x14ac:dyDescent="0.2">
      <c r="A851" s="126">
        <v>849</v>
      </c>
      <c r="B851" s="105" t="s">
        <v>1024</v>
      </c>
      <c r="C851" s="105" t="s">
        <v>1023</v>
      </c>
      <c r="D851" s="105" t="s">
        <v>1022</v>
      </c>
      <c r="E851" s="115">
        <v>46286</v>
      </c>
      <c r="F851" s="105" t="s">
        <v>5184</v>
      </c>
      <c r="G851" s="105" t="s">
        <v>1021</v>
      </c>
      <c r="H851" s="101" t="s">
        <v>1020</v>
      </c>
      <c r="I851" s="106">
        <v>8.82</v>
      </c>
      <c r="J851" s="101">
        <v>243</v>
      </c>
      <c r="K851" s="106">
        <f t="shared" si="40"/>
        <v>2143.2600000000002</v>
      </c>
      <c r="L851" s="106">
        <f t="shared" si="39"/>
        <v>214.32600000000002</v>
      </c>
      <c r="M851" s="106">
        <f t="shared" si="41"/>
        <v>2357.5860000000002</v>
      </c>
    </row>
    <row r="852" spans="1:13" s="101" customFormat="1" ht="20" customHeight="1" x14ac:dyDescent="0.2">
      <c r="A852" s="126">
        <v>850</v>
      </c>
      <c r="B852" s="105" t="s">
        <v>1019</v>
      </c>
      <c r="C852" s="105" t="s">
        <v>1018</v>
      </c>
      <c r="D852" s="105" t="s">
        <v>1017</v>
      </c>
      <c r="E852" s="115">
        <v>46287</v>
      </c>
      <c r="F852" s="105" t="s">
        <v>5185</v>
      </c>
      <c r="G852" s="105" t="s">
        <v>1016</v>
      </c>
      <c r="H852" s="101" t="s">
        <v>1015</v>
      </c>
      <c r="I852" s="106">
        <v>8.42</v>
      </c>
      <c r="J852" s="101">
        <v>805</v>
      </c>
      <c r="K852" s="106">
        <f t="shared" si="40"/>
        <v>6778.1</v>
      </c>
      <c r="L852" s="106">
        <f t="shared" si="39"/>
        <v>677.81000000000006</v>
      </c>
      <c r="M852" s="106">
        <f t="shared" si="41"/>
        <v>7455.9100000000008</v>
      </c>
    </row>
    <row r="853" spans="1:13" s="101" customFormat="1" ht="20" customHeight="1" x14ac:dyDescent="0.2">
      <c r="A853" s="126">
        <v>851</v>
      </c>
      <c r="B853" s="105" t="s">
        <v>1014</v>
      </c>
      <c r="C853" s="105" t="s">
        <v>1013</v>
      </c>
      <c r="D853" s="105" t="s">
        <v>1012</v>
      </c>
      <c r="E853" s="115">
        <v>46288</v>
      </c>
      <c r="F853" s="105" t="s">
        <v>5186</v>
      </c>
      <c r="G853" s="105" t="s">
        <v>1011</v>
      </c>
      <c r="H853" s="101" t="s">
        <v>1010</v>
      </c>
      <c r="I853" s="106">
        <v>8.82</v>
      </c>
      <c r="J853" s="101">
        <v>709</v>
      </c>
      <c r="K853" s="106">
        <f t="shared" si="40"/>
        <v>6253.38</v>
      </c>
      <c r="L853" s="106">
        <f t="shared" si="39"/>
        <v>625.33800000000008</v>
      </c>
      <c r="M853" s="106">
        <f t="shared" si="41"/>
        <v>6878.7179999999998</v>
      </c>
    </row>
    <row r="854" spans="1:13" s="101" customFormat="1" ht="20" customHeight="1" x14ac:dyDescent="0.2">
      <c r="A854" s="126">
        <v>852</v>
      </c>
      <c r="B854" s="105" t="s">
        <v>1009</v>
      </c>
      <c r="C854" s="105" t="s">
        <v>1008</v>
      </c>
      <c r="D854" s="105" t="s">
        <v>1007</v>
      </c>
      <c r="E854" s="115">
        <v>46289</v>
      </c>
      <c r="F854" s="105" t="s">
        <v>1006</v>
      </c>
      <c r="G854" s="105" t="s">
        <v>1005</v>
      </c>
      <c r="H854" s="101" t="s">
        <v>1004</v>
      </c>
      <c r="I854" s="106">
        <v>9.51</v>
      </c>
      <c r="J854" s="101">
        <v>889</v>
      </c>
      <c r="K854" s="106">
        <f t="shared" si="40"/>
        <v>8454.39</v>
      </c>
      <c r="L854" s="106">
        <f t="shared" si="39"/>
        <v>845.43899999999996</v>
      </c>
      <c r="M854" s="106">
        <f t="shared" si="41"/>
        <v>9299.8289999999997</v>
      </c>
    </row>
    <row r="855" spans="1:13" s="101" customFormat="1" ht="20" customHeight="1" x14ac:dyDescent="0.2">
      <c r="A855" s="126">
        <v>853</v>
      </c>
      <c r="B855" s="105" t="s">
        <v>1003</v>
      </c>
      <c r="C855" s="105" t="s">
        <v>1002</v>
      </c>
      <c r="D855" s="105" t="s">
        <v>1001</v>
      </c>
      <c r="E855" s="115">
        <v>46290</v>
      </c>
      <c r="F855" s="105" t="s">
        <v>5187</v>
      </c>
      <c r="G855" s="105" t="s">
        <v>1000</v>
      </c>
      <c r="H855" s="101" t="s">
        <v>999</v>
      </c>
      <c r="I855" s="106">
        <v>9.5399999999999991</v>
      </c>
      <c r="J855" s="101">
        <v>837</v>
      </c>
      <c r="K855" s="106">
        <f t="shared" si="40"/>
        <v>7984.98</v>
      </c>
      <c r="L855" s="106">
        <f t="shared" si="39"/>
        <v>798.49800000000005</v>
      </c>
      <c r="M855" s="106">
        <f t="shared" si="41"/>
        <v>8783.4779999999992</v>
      </c>
    </row>
    <row r="856" spans="1:13" s="101" customFormat="1" ht="20" customHeight="1" x14ac:dyDescent="0.2">
      <c r="A856" s="126">
        <v>854</v>
      </c>
      <c r="B856" s="105" t="s">
        <v>998</v>
      </c>
      <c r="C856" s="105" t="s">
        <v>997</v>
      </c>
      <c r="D856" s="105" t="s">
        <v>996</v>
      </c>
      <c r="E856" s="115">
        <v>46293</v>
      </c>
      <c r="F856" s="105" t="s">
        <v>995</v>
      </c>
      <c r="G856" s="105" t="s">
        <v>994</v>
      </c>
      <c r="H856" s="101" t="s">
        <v>993</v>
      </c>
      <c r="I856" s="106">
        <v>8.7200000000000006</v>
      </c>
      <c r="J856" s="101">
        <v>930</v>
      </c>
      <c r="K856" s="106">
        <f t="shared" si="40"/>
        <v>8109.6</v>
      </c>
      <c r="L856" s="106">
        <f t="shared" si="39"/>
        <v>810.96</v>
      </c>
      <c r="M856" s="106">
        <f t="shared" si="41"/>
        <v>8920.5600000000013</v>
      </c>
    </row>
    <row r="857" spans="1:13" s="101" customFormat="1" ht="20" customHeight="1" x14ac:dyDescent="0.2">
      <c r="A857" s="126">
        <v>855</v>
      </c>
      <c r="B857" s="105" t="s">
        <v>992</v>
      </c>
      <c r="C857" s="105" t="s">
        <v>991</v>
      </c>
      <c r="D857" s="105" t="s">
        <v>990</v>
      </c>
      <c r="E857" s="115">
        <v>46294</v>
      </c>
      <c r="F857" s="105" t="s">
        <v>5188</v>
      </c>
      <c r="G857" s="105" t="s">
        <v>989</v>
      </c>
      <c r="H857" s="101" t="s">
        <v>988</v>
      </c>
      <c r="I857" s="106">
        <v>5.58</v>
      </c>
      <c r="J857" s="101">
        <v>120</v>
      </c>
      <c r="K857" s="106">
        <f t="shared" si="40"/>
        <v>669.6</v>
      </c>
      <c r="L857" s="106">
        <f t="shared" si="39"/>
        <v>66.960000000000008</v>
      </c>
      <c r="M857" s="106">
        <f t="shared" si="41"/>
        <v>736.56000000000006</v>
      </c>
    </row>
    <row r="858" spans="1:13" s="101" customFormat="1" ht="20" customHeight="1" x14ac:dyDescent="0.2">
      <c r="A858" s="126">
        <v>856</v>
      </c>
      <c r="B858" s="105" t="s">
        <v>987</v>
      </c>
      <c r="C858" s="105" t="s">
        <v>958</v>
      </c>
      <c r="D858" s="105" t="s">
        <v>986</v>
      </c>
      <c r="E858" s="115">
        <v>46295</v>
      </c>
      <c r="F858" s="105" t="s">
        <v>5189</v>
      </c>
      <c r="G858" s="105" t="s">
        <v>985</v>
      </c>
      <c r="H858" s="101" t="s">
        <v>984</v>
      </c>
      <c r="I858" s="106">
        <v>8.67</v>
      </c>
      <c r="J858" s="101">
        <v>205</v>
      </c>
      <c r="K858" s="106">
        <f t="shared" si="40"/>
        <v>1777.35</v>
      </c>
      <c r="L858" s="106">
        <f t="shared" si="39"/>
        <v>177.73500000000001</v>
      </c>
      <c r="M858" s="106">
        <f t="shared" si="41"/>
        <v>1955.085</v>
      </c>
    </row>
    <row r="859" spans="1:13" s="101" customFormat="1" ht="20" customHeight="1" x14ac:dyDescent="0.2">
      <c r="A859" s="126">
        <v>857</v>
      </c>
      <c r="B859" s="105" t="s">
        <v>69</v>
      </c>
      <c r="C859" s="105" t="s">
        <v>983</v>
      </c>
      <c r="D859" s="105" t="s">
        <v>982</v>
      </c>
      <c r="E859" s="115">
        <v>46296</v>
      </c>
      <c r="F859" s="105" t="s">
        <v>5190</v>
      </c>
      <c r="G859" s="105" t="s">
        <v>981</v>
      </c>
      <c r="H859" s="101" t="s">
        <v>980</v>
      </c>
      <c r="I859" s="106">
        <v>9.1999999999999993</v>
      </c>
      <c r="J859" s="101">
        <v>967</v>
      </c>
      <c r="K859" s="106">
        <f t="shared" si="40"/>
        <v>8896.4</v>
      </c>
      <c r="L859" s="106">
        <f t="shared" si="39"/>
        <v>889.64</v>
      </c>
      <c r="M859" s="106">
        <f t="shared" si="41"/>
        <v>9786.0399999999991</v>
      </c>
    </row>
    <row r="860" spans="1:13" s="101" customFormat="1" ht="20" customHeight="1" x14ac:dyDescent="0.2">
      <c r="A860" s="126">
        <v>858</v>
      </c>
      <c r="B860" s="105" t="s">
        <v>979</v>
      </c>
      <c r="C860" s="105" t="s">
        <v>978</v>
      </c>
      <c r="D860" s="105" t="s">
        <v>977</v>
      </c>
      <c r="E860" s="115">
        <v>46297</v>
      </c>
      <c r="F860" s="105" t="s">
        <v>976</v>
      </c>
      <c r="G860" s="105" t="s">
        <v>975</v>
      </c>
      <c r="H860" s="101" t="s">
        <v>974</v>
      </c>
      <c r="I860" s="106">
        <v>5.65</v>
      </c>
      <c r="J860" s="101">
        <v>651</v>
      </c>
      <c r="K860" s="106">
        <f t="shared" si="40"/>
        <v>3678.15</v>
      </c>
      <c r="L860" s="106">
        <f t="shared" si="39"/>
        <v>367.81500000000005</v>
      </c>
      <c r="M860" s="106">
        <f t="shared" si="41"/>
        <v>4045.9650000000001</v>
      </c>
    </row>
    <row r="861" spans="1:13" s="101" customFormat="1" ht="20" customHeight="1" x14ac:dyDescent="0.2">
      <c r="A861" s="126">
        <v>859</v>
      </c>
      <c r="B861" s="105" t="s">
        <v>247</v>
      </c>
      <c r="C861" s="105" t="s">
        <v>401</v>
      </c>
      <c r="D861" s="105" t="s">
        <v>973</v>
      </c>
      <c r="E861" s="115">
        <v>46300</v>
      </c>
      <c r="F861" s="105" t="s">
        <v>5191</v>
      </c>
      <c r="G861" s="105" t="s">
        <v>972</v>
      </c>
      <c r="H861" s="101" t="s">
        <v>971</v>
      </c>
      <c r="I861" s="106">
        <v>9.6999999999999993</v>
      </c>
      <c r="J861" s="101">
        <v>266</v>
      </c>
      <c r="K861" s="106">
        <f t="shared" si="40"/>
        <v>2580.1999999999998</v>
      </c>
      <c r="L861" s="106">
        <f t="shared" si="39"/>
        <v>258.02</v>
      </c>
      <c r="M861" s="106">
        <f t="shared" si="41"/>
        <v>2838.22</v>
      </c>
    </row>
    <row r="862" spans="1:13" s="101" customFormat="1" ht="20" customHeight="1" x14ac:dyDescent="0.2">
      <c r="A862" s="126">
        <v>860</v>
      </c>
      <c r="B862" s="105" t="s">
        <v>970</v>
      </c>
      <c r="C862" s="105" t="s">
        <v>969</v>
      </c>
      <c r="D862" s="105" t="s">
        <v>968</v>
      </c>
      <c r="E862" s="115">
        <v>46301</v>
      </c>
      <c r="F862" s="105" t="s">
        <v>967</v>
      </c>
      <c r="G862" s="105" t="s">
        <v>966</v>
      </c>
      <c r="H862" s="101" t="s">
        <v>965</v>
      </c>
      <c r="I862" s="106">
        <v>7.44</v>
      </c>
      <c r="J862" s="101">
        <v>541</v>
      </c>
      <c r="K862" s="106">
        <f t="shared" si="40"/>
        <v>4025.0400000000004</v>
      </c>
      <c r="L862" s="106">
        <f t="shared" si="39"/>
        <v>402.50400000000008</v>
      </c>
      <c r="M862" s="106">
        <f t="shared" si="41"/>
        <v>4427.5440000000008</v>
      </c>
    </row>
    <row r="863" spans="1:13" s="101" customFormat="1" ht="20" customHeight="1" x14ac:dyDescent="0.2">
      <c r="A863" s="126">
        <v>861</v>
      </c>
      <c r="B863" s="105" t="s">
        <v>964</v>
      </c>
      <c r="C863" s="105" t="s">
        <v>228</v>
      </c>
      <c r="D863" s="105" t="s">
        <v>963</v>
      </c>
      <c r="E863" s="115">
        <v>46302</v>
      </c>
      <c r="F863" s="105" t="s">
        <v>962</v>
      </c>
      <c r="G863" s="105" t="s">
        <v>961</v>
      </c>
      <c r="H863" s="101" t="s">
        <v>960</v>
      </c>
      <c r="I863" s="106">
        <v>5.41</v>
      </c>
      <c r="J863" s="101">
        <v>738</v>
      </c>
      <c r="K863" s="106">
        <f t="shared" si="40"/>
        <v>3992.58</v>
      </c>
      <c r="L863" s="106">
        <f t="shared" si="39"/>
        <v>399.25800000000004</v>
      </c>
      <c r="M863" s="106">
        <f t="shared" si="41"/>
        <v>4391.8379999999997</v>
      </c>
    </row>
    <row r="864" spans="1:13" s="101" customFormat="1" ht="20" customHeight="1" x14ac:dyDescent="0.2">
      <c r="A864" s="126">
        <v>862</v>
      </c>
      <c r="B864" s="105" t="s">
        <v>959</v>
      </c>
      <c r="C864" s="105" t="s">
        <v>958</v>
      </c>
      <c r="D864" s="105" t="s">
        <v>957</v>
      </c>
      <c r="E864" s="115">
        <v>46303</v>
      </c>
      <c r="F864" s="105" t="s">
        <v>5192</v>
      </c>
      <c r="G864" s="105" t="s">
        <v>956</v>
      </c>
      <c r="H864" s="101" t="s">
        <v>955</v>
      </c>
      <c r="I864" s="106">
        <v>5.92</v>
      </c>
      <c r="J864" s="101">
        <v>45</v>
      </c>
      <c r="K864" s="106">
        <f t="shared" si="40"/>
        <v>266.39999999999998</v>
      </c>
      <c r="L864" s="106">
        <f t="shared" si="39"/>
        <v>26.64</v>
      </c>
      <c r="M864" s="106">
        <f t="shared" si="41"/>
        <v>293.03999999999996</v>
      </c>
    </row>
    <row r="865" spans="1:13" s="101" customFormat="1" ht="20" customHeight="1" x14ac:dyDescent="0.2">
      <c r="A865" s="126">
        <v>863</v>
      </c>
      <c r="B865" s="105" t="s">
        <v>954</v>
      </c>
      <c r="C865" s="105" t="s">
        <v>953</v>
      </c>
      <c r="D865" s="105" t="s">
        <v>952</v>
      </c>
      <c r="E865" s="115">
        <v>46304</v>
      </c>
      <c r="F865" s="105" t="s">
        <v>951</v>
      </c>
      <c r="G865" s="105" t="s">
        <v>950</v>
      </c>
      <c r="H865" s="101" t="s">
        <v>949</v>
      </c>
      <c r="I865" s="106">
        <v>6.28</v>
      </c>
      <c r="J865" s="101">
        <v>221</v>
      </c>
      <c r="K865" s="106">
        <f t="shared" si="40"/>
        <v>1387.88</v>
      </c>
      <c r="L865" s="106">
        <f t="shared" si="39"/>
        <v>138.78800000000001</v>
      </c>
      <c r="M865" s="106">
        <f t="shared" si="41"/>
        <v>1526.6680000000001</v>
      </c>
    </row>
    <row r="866" spans="1:13" s="101" customFormat="1" ht="20" customHeight="1" x14ac:dyDescent="0.2">
      <c r="A866" s="126">
        <v>864</v>
      </c>
      <c r="B866" s="105" t="s">
        <v>948</v>
      </c>
      <c r="C866" s="105" t="s">
        <v>947</v>
      </c>
      <c r="D866" s="105" t="s">
        <v>946</v>
      </c>
      <c r="E866" s="115">
        <v>46307</v>
      </c>
      <c r="F866" s="105" t="s">
        <v>945</v>
      </c>
      <c r="G866" s="105" t="s">
        <v>944</v>
      </c>
      <c r="H866" s="101" t="s">
        <v>943</v>
      </c>
      <c r="I866" s="106">
        <v>8.2799999999999994</v>
      </c>
      <c r="J866" s="101">
        <v>300</v>
      </c>
      <c r="K866" s="106">
        <f t="shared" si="40"/>
        <v>2484</v>
      </c>
      <c r="L866" s="106">
        <f t="shared" si="39"/>
        <v>248.4</v>
      </c>
      <c r="M866" s="106">
        <f t="shared" si="41"/>
        <v>2732.4</v>
      </c>
    </row>
    <row r="867" spans="1:13" s="101" customFormat="1" ht="20" customHeight="1" x14ac:dyDescent="0.2">
      <c r="A867" s="126">
        <v>865</v>
      </c>
      <c r="B867" s="105" t="s">
        <v>942</v>
      </c>
      <c r="C867" s="105" t="s">
        <v>941</v>
      </c>
      <c r="D867" s="105" t="s">
        <v>940</v>
      </c>
      <c r="E867" s="115">
        <v>46308</v>
      </c>
      <c r="F867" s="105" t="s">
        <v>5193</v>
      </c>
      <c r="G867" s="105" t="s">
        <v>939</v>
      </c>
      <c r="H867" s="101" t="s">
        <v>938</v>
      </c>
      <c r="I867" s="106">
        <v>6.48</v>
      </c>
      <c r="J867" s="101">
        <v>331</v>
      </c>
      <c r="K867" s="106">
        <f t="shared" si="40"/>
        <v>2144.88</v>
      </c>
      <c r="L867" s="106">
        <f t="shared" si="39"/>
        <v>214.48800000000003</v>
      </c>
      <c r="M867" s="106">
        <f t="shared" si="41"/>
        <v>2359.3679999999999</v>
      </c>
    </row>
    <row r="868" spans="1:13" s="101" customFormat="1" ht="20" customHeight="1" x14ac:dyDescent="0.2">
      <c r="A868" s="126">
        <v>866</v>
      </c>
      <c r="B868" s="105" t="s">
        <v>937</v>
      </c>
      <c r="C868" s="105" t="s">
        <v>936</v>
      </c>
      <c r="D868" s="105" t="s">
        <v>935</v>
      </c>
      <c r="E868" s="115">
        <v>46309</v>
      </c>
      <c r="F868" s="105" t="s">
        <v>934</v>
      </c>
      <c r="G868" s="105" t="s">
        <v>933</v>
      </c>
      <c r="H868" s="101" t="s">
        <v>932</v>
      </c>
      <c r="I868" s="106">
        <v>8.07</v>
      </c>
      <c r="J868" s="101">
        <v>360</v>
      </c>
      <c r="K868" s="106">
        <f t="shared" si="40"/>
        <v>2905.2000000000003</v>
      </c>
      <c r="L868" s="106">
        <f t="shared" si="39"/>
        <v>290.52000000000004</v>
      </c>
      <c r="M868" s="106">
        <f t="shared" si="41"/>
        <v>3195.7200000000003</v>
      </c>
    </row>
    <row r="869" spans="1:13" s="101" customFormat="1" ht="20" customHeight="1" x14ac:dyDescent="0.2">
      <c r="A869" s="126">
        <v>867</v>
      </c>
      <c r="B869" s="105" t="s">
        <v>931</v>
      </c>
      <c r="C869" s="105" t="s">
        <v>930</v>
      </c>
      <c r="D869" s="105" t="s">
        <v>929</v>
      </c>
      <c r="E869" s="115">
        <v>46310</v>
      </c>
      <c r="F869" s="105" t="s">
        <v>928</v>
      </c>
      <c r="G869" s="105" t="s">
        <v>927</v>
      </c>
      <c r="H869" s="101" t="s">
        <v>926</v>
      </c>
      <c r="I869" s="106">
        <v>8.4499999999999993</v>
      </c>
      <c r="J869" s="101">
        <v>301</v>
      </c>
      <c r="K869" s="106">
        <f t="shared" si="40"/>
        <v>2543.4499999999998</v>
      </c>
      <c r="L869" s="106">
        <f t="shared" si="39"/>
        <v>254.345</v>
      </c>
      <c r="M869" s="106">
        <f t="shared" si="41"/>
        <v>2797.7949999999996</v>
      </c>
    </row>
    <row r="870" spans="1:13" s="101" customFormat="1" ht="20" customHeight="1" x14ac:dyDescent="0.2">
      <c r="A870" s="126">
        <v>868</v>
      </c>
      <c r="B870" s="105" t="s">
        <v>264</v>
      </c>
      <c r="C870" s="105" t="s">
        <v>925</v>
      </c>
      <c r="D870" s="105" t="s">
        <v>924</v>
      </c>
      <c r="E870" s="115">
        <v>46311</v>
      </c>
      <c r="F870" s="105" t="s">
        <v>5194</v>
      </c>
      <c r="G870" s="105" t="s">
        <v>923</v>
      </c>
      <c r="H870" s="101" t="s">
        <v>922</v>
      </c>
      <c r="I870" s="106">
        <v>5.99</v>
      </c>
      <c r="J870" s="101">
        <v>812</v>
      </c>
      <c r="K870" s="106">
        <f t="shared" si="40"/>
        <v>4863.88</v>
      </c>
      <c r="L870" s="106">
        <f t="shared" si="39"/>
        <v>486.38800000000003</v>
      </c>
      <c r="M870" s="106">
        <f t="shared" si="41"/>
        <v>5350.268</v>
      </c>
    </row>
    <row r="871" spans="1:13" s="101" customFormat="1" ht="20" customHeight="1" x14ac:dyDescent="0.2">
      <c r="A871" s="126">
        <v>869</v>
      </c>
      <c r="B871" s="105" t="s">
        <v>921</v>
      </c>
      <c r="C871" s="105" t="s">
        <v>920</v>
      </c>
      <c r="D871" s="105" t="s">
        <v>919</v>
      </c>
      <c r="E871" s="115">
        <v>46314</v>
      </c>
      <c r="F871" s="105" t="s">
        <v>918</v>
      </c>
      <c r="G871" s="105" t="s">
        <v>917</v>
      </c>
      <c r="H871" s="101" t="s">
        <v>916</v>
      </c>
      <c r="I871" s="106">
        <v>8.0299999999999994</v>
      </c>
      <c r="J871" s="101">
        <v>139</v>
      </c>
      <c r="K871" s="106">
        <f t="shared" si="40"/>
        <v>1116.1699999999998</v>
      </c>
      <c r="L871" s="106">
        <f t="shared" si="39"/>
        <v>111.61699999999999</v>
      </c>
      <c r="M871" s="106">
        <f t="shared" si="41"/>
        <v>1227.7869999999998</v>
      </c>
    </row>
    <row r="872" spans="1:13" s="101" customFormat="1" ht="20" customHeight="1" x14ac:dyDescent="0.2">
      <c r="A872" s="126">
        <v>870</v>
      </c>
      <c r="B872" s="105" t="s">
        <v>915</v>
      </c>
      <c r="C872" s="105" t="s">
        <v>914</v>
      </c>
      <c r="D872" s="105" t="s">
        <v>913</v>
      </c>
      <c r="E872" s="115">
        <v>46315</v>
      </c>
      <c r="F872" s="105" t="s">
        <v>912</v>
      </c>
      <c r="G872" s="105" t="s">
        <v>911</v>
      </c>
      <c r="H872" s="101" t="s">
        <v>910</v>
      </c>
      <c r="I872" s="106">
        <v>8.17</v>
      </c>
      <c r="J872" s="101">
        <v>131</v>
      </c>
      <c r="K872" s="106">
        <f t="shared" si="40"/>
        <v>1070.27</v>
      </c>
      <c r="L872" s="106">
        <f t="shared" si="39"/>
        <v>107.027</v>
      </c>
      <c r="M872" s="106">
        <f t="shared" si="41"/>
        <v>1177.297</v>
      </c>
    </row>
    <row r="873" spans="1:13" s="101" customFormat="1" ht="20" customHeight="1" x14ac:dyDescent="0.2">
      <c r="A873" s="126">
        <v>871</v>
      </c>
      <c r="B873" s="105" t="s">
        <v>909</v>
      </c>
      <c r="C873" s="105" t="s">
        <v>908</v>
      </c>
      <c r="D873" s="105" t="s">
        <v>907</v>
      </c>
      <c r="E873" s="115">
        <v>46316</v>
      </c>
      <c r="F873" s="105" t="s">
        <v>906</v>
      </c>
      <c r="G873" s="105" t="s">
        <v>905</v>
      </c>
      <c r="H873" s="101" t="s">
        <v>904</v>
      </c>
      <c r="I873" s="106">
        <v>7.35</v>
      </c>
      <c r="J873" s="101">
        <v>220</v>
      </c>
      <c r="K873" s="106">
        <f t="shared" si="40"/>
        <v>1617</v>
      </c>
      <c r="L873" s="106">
        <f t="shared" si="39"/>
        <v>161.70000000000002</v>
      </c>
      <c r="M873" s="106">
        <f t="shared" si="41"/>
        <v>1778.7</v>
      </c>
    </row>
    <row r="874" spans="1:13" s="101" customFormat="1" ht="20" customHeight="1" x14ac:dyDescent="0.2">
      <c r="A874" s="126">
        <v>872</v>
      </c>
      <c r="B874" s="105" t="s">
        <v>903</v>
      </c>
      <c r="C874" s="105" t="s">
        <v>808</v>
      </c>
      <c r="D874" s="105" t="s">
        <v>902</v>
      </c>
      <c r="E874" s="115">
        <v>46317</v>
      </c>
      <c r="F874" s="105" t="s">
        <v>901</v>
      </c>
      <c r="G874" s="105" t="s">
        <v>900</v>
      </c>
      <c r="H874" s="101" t="s">
        <v>899</v>
      </c>
      <c r="I874" s="106">
        <v>6.96</v>
      </c>
      <c r="J874" s="101">
        <v>694</v>
      </c>
      <c r="K874" s="106">
        <f t="shared" si="40"/>
        <v>4830.24</v>
      </c>
      <c r="L874" s="106">
        <f t="shared" si="39"/>
        <v>483.024</v>
      </c>
      <c r="M874" s="106">
        <f t="shared" si="41"/>
        <v>5313.2640000000001</v>
      </c>
    </row>
    <row r="875" spans="1:13" s="101" customFormat="1" ht="20" customHeight="1" x14ac:dyDescent="0.2">
      <c r="A875" s="126">
        <v>873</v>
      </c>
      <c r="B875" s="105" t="s">
        <v>898</v>
      </c>
      <c r="C875" s="105" t="s">
        <v>897</v>
      </c>
      <c r="D875" s="105" t="s">
        <v>896</v>
      </c>
      <c r="E875" s="115">
        <v>46318</v>
      </c>
      <c r="F875" s="105" t="s">
        <v>895</v>
      </c>
      <c r="G875" s="105" t="s">
        <v>894</v>
      </c>
      <c r="H875" s="101" t="s">
        <v>893</v>
      </c>
      <c r="I875" s="106">
        <v>9.56</v>
      </c>
      <c r="J875" s="101">
        <v>237</v>
      </c>
      <c r="K875" s="106">
        <f t="shared" si="40"/>
        <v>2265.7200000000003</v>
      </c>
      <c r="L875" s="106">
        <f t="shared" si="39"/>
        <v>226.57200000000003</v>
      </c>
      <c r="M875" s="106">
        <f t="shared" si="41"/>
        <v>2492.2920000000004</v>
      </c>
    </row>
    <row r="876" spans="1:13" s="101" customFormat="1" ht="20" customHeight="1" x14ac:dyDescent="0.2">
      <c r="A876" s="126">
        <v>874</v>
      </c>
      <c r="B876" s="105" t="s">
        <v>892</v>
      </c>
      <c r="C876" s="105" t="s">
        <v>891</v>
      </c>
      <c r="D876" s="105" t="s">
        <v>890</v>
      </c>
      <c r="E876" s="115">
        <v>46321</v>
      </c>
      <c r="F876" s="105" t="s">
        <v>889</v>
      </c>
      <c r="G876" s="105" t="s">
        <v>888</v>
      </c>
      <c r="H876" s="101" t="s">
        <v>887</v>
      </c>
      <c r="I876" s="106">
        <v>5.12</v>
      </c>
      <c r="J876" s="101">
        <v>316</v>
      </c>
      <c r="K876" s="106">
        <f t="shared" si="40"/>
        <v>1617.92</v>
      </c>
      <c r="L876" s="106">
        <f t="shared" si="39"/>
        <v>161.79200000000003</v>
      </c>
      <c r="M876" s="106">
        <f t="shared" si="41"/>
        <v>1779.712</v>
      </c>
    </row>
    <row r="877" spans="1:13" s="101" customFormat="1" ht="20" customHeight="1" x14ac:dyDescent="0.2">
      <c r="A877" s="126">
        <v>875</v>
      </c>
      <c r="B877" s="105" t="s">
        <v>886</v>
      </c>
      <c r="C877" s="105" t="s">
        <v>885</v>
      </c>
      <c r="D877" s="105" t="s">
        <v>884</v>
      </c>
      <c r="E877" s="115">
        <v>46322</v>
      </c>
      <c r="F877" s="105" t="s">
        <v>883</v>
      </c>
      <c r="G877" s="105" t="s">
        <v>882</v>
      </c>
      <c r="H877" s="101" t="s">
        <v>881</v>
      </c>
      <c r="I877" s="106">
        <v>6.46</v>
      </c>
      <c r="J877" s="101">
        <v>586</v>
      </c>
      <c r="K877" s="106">
        <f t="shared" si="40"/>
        <v>3785.56</v>
      </c>
      <c r="L877" s="106">
        <f t="shared" si="39"/>
        <v>378.55600000000004</v>
      </c>
      <c r="M877" s="106">
        <f t="shared" si="41"/>
        <v>4164.116</v>
      </c>
    </row>
    <row r="878" spans="1:13" s="101" customFormat="1" ht="20" customHeight="1" x14ac:dyDescent="0.2">
      <c r="A878" s="126">
        <v>876</v>
      </c>
      <c r="B878" s="105" t="s">
        <v>880</v>
      </c>
      <c r="C878" s="105" t="s">
        <v>879</v>
      </c>
      <c r="D878" s="105" t="s">
        <v>878</v>
      </c>
      <c r="E878" s="115">
        <v>46323</v>
      </c>
      <c r="F878" s="105" t="s">
        <v>877</v>
      </c>
      <c r="G878" s="105" t="s">
        <v>876</v>
      </c>
      <c r="H878" s="101" t="s">
        <v>875</v>
      </c>
      <c r="I878" s="106">
        <v>7.36</v>
      </c>
      <c r="J878" s="101">
        <v>821</v>
      </c>
      <c r="K878" s="106">
        <f t="shared" si="40"/>
        <v>6042.56</v>
      </c>
      <c r="L878" s="106">
        <f t="shared" si="39"/>
        <v>604.25600000000009</v>
      </c>
      <c r="M878" s="106">
        <f t="shared" si="41"/>
        <v>6646.8160000000007</v>
      </c>
    </row>
    <row r="879" spans="1:13" s="101" customFormat="1" ht="20" customHeight="1" x14ac:dyDescent="0.2">
      <c r="A879" s="126">
        <v>877</v>
      </c>
      <c r="B879" s="105" t="s">
        <v>874</v>
      </c>
      <c r="C879" s="105" t="s">
        <v>670</v>
      </c>
      <c r="D879" s="105" t="s">
        <v>873</v>
      </c>
      <c r="E879" s="115">
        <v>46324</v>
      </c>
      <c r="F879" s="105" t="s">
        <v>5195</v>
      </c>
      <c r="G879" s="105" t="s">
        <v>872</v>
      </c>
      <c r="H879" s="101" t="s">
        <v>871</v>
      </c>
      <c r="I879" s="106">
        <v>7.27</v>
      </c>
      <c r="J879" s="101">
        <v>661</v>
      </c>
      <c r="K879" s="106">
        <f t="shared" si="40"/>
        <v>4805.4699999999993</v>
      </c>
      <c r="L879" s="106">
        <f t="shared" si="39"/>
        <v>480.54699999999997</v>
      </c>
      <c r="M879" s="106">
        <f t="shared" si="41"/>
        <v>5286.0169999999989</v>
      </c>
    </row>
    <row r="880" spans="1:13" s="101" customFormat="1" ht="20" customHeight="1" x14ac:dyDescent="0.2">
      <c r="A880" s="126">
        <v>878</v>
      </c>
      <c r="B880" s="105" t="s">
        <v>407</v>
      </c>
      <c r="C880" s="105" t="s">
        <v>870</v>
      </c>
      <c r="D880" s="105" t="s">
        <v>869</v>
      </c>
      <c r="E880" s="115">
        <v>46325</v>
      </c>
      <c r="F880" s="105" t="s">
        <v>868</v>
      </c>
      <c r="G880" s="105" t="s">
        <v>867</v>
      </c>
      <c r="H880" s="101" t="s">
        <v>866</v>
      </c>
      <c r="I880" s="106">
        <v>7.25</v>
      </c>
      <c r="J880" s="101">
        <v>333</v>
      </c>
      <c r="K880" s="106">
        <f t="shared" si="40"/>
        <v>2414.25</v>
      </c>
      <c r="L880" s="106">
        <f t="shared" si="39"/>
        <v>241.42500000000001</v>
      </c>
      <c r="M880" s="106">
        <f t="shared" si="41"/>
        <v>2655.6750000000002</v>
      </c>
    </row>
    <row r="881" spans="1:13" s="101" customFormat="1" ht="20" customHeight="1" x14ac:dyDescent="0.2">
      <c r="A881" s="126">
        <v>879</v>
      </c>
      <c r="B881" s="105" t="s">
        <v>865</v>
      </c>
      <c r="C881" s="105" t="s">
        <v>864</v>
      </c>
      <c r="D881" s="105" t="s">
        <v>863</v>
      </c>
      <c r="E881" s="115">
        <v>46328</v>
      </c>
      <c r="F881" s="105" t="s">
        <v>862</v>
      </c>
      <c r="G881" s="105" t="s">
        <v>861</v>
      </c>
      <c r="H881" s="101" t="s">
        <v>860</v>
      </c>
      <c r="I881" s="106">
        <v>6.4</v>
      </c>
      <c r="J881" s="101">
        <v>544</v>
      </c>
      <c r="K881" s="106">
        <f t="shared" si="40"/>
        <v>3481.6000000000004</v>
      </c>
      <c r="L881" s="106">
        <f t="shared" si="39"/>
        <v>348.16000000000008</v>
      </c>
      <c r="M881" s="106">
        <f t="shared" si="41"/>
        <v>3829.76</v>
      </c>
    </row>
    <row r="882" spans="1:13" s="101" customFormat="1" ht="20" customHeight="1" x14ac:dyDescent="0.2">
      <c r="A882" s="126">
        <v>880</v>
      </c>
      <c r="B882" s="105" t="s">
        <v>859</v>
      </c>
      <c r="C882" s="105" t="s">
        <v>858</v>
      </c>
      <c r="D882" s="105" t="s">
        <v>857</v>
      </c>
      <c r="E882" s="115">
        <v>46329</v>
      </c>
      <c r="F882" s="105" t="s">
        <v>856</v>
      </c>
      <c r="G882" s="105" t="s">
        <v>855</v>
      </c>
      <c r="H882" s="101" t="s">
        <v>854</v>
      </c>
      <c r="I882" s="106">
        <v>6.93</v>
      </c>
      <c r="J882" s="101">
        <v>121</v>
      </c>
      <c r="K882" s="106">
        <f t="shared" si="40"/>
        <v>838.53</v>
      </c>
      <c r="L882" s="106">
        <f t="shared" si="39"/>
        <v>83.853000000000009</v>
      </c>
      <c r="M882" s="106">
        <f t="shared" si="41"/>
        <v>922.38300000000004</v>
      </c>
    </row>
    <row r="883" spans="1:13" s="101" customFormat="1" ht="20" customHeight="1" x14ac:dyDescent="0.2">
      <c r="A883" s="126">
        <v>881</v>
      </c>
      <c r="B883" s="105" t="s">
        <v>853</v>
      </c>
      <c r="C883" s="105" t="s">
        <v>852</v>
      </c>
      <c r="D883" s="105" t="s">
        <v>851</v>
      </c>
      <c r="E883" s="115">
        <v>46330</v>
      </c>
      <c r="F883" s="105" t="s">
        <v>850</v>
      </c>
      <c r="G883" s="105" t="s">
        <v>849</v>
      </c>
      <c r="H883" s="101" t="s">
        <v>848</v>
      </c>
      <c r="I883" s="106">
        <v>8.68</v>
      </c>
      <c r="J883" s="101">
        <v>779</v>
      </c>
      <c r="K883" s="106">
        <f t="shared" si="40"/>
        <v>6761.7199999999993</v>
      </c>
      <c r="L883" s="106">
        <f t="shared" si="39"/>
        <v>676.17200000000003</v>
      </c>
      <c r="M883" s="106">
        <f t="shared" si="41"/>
        <v>7437.8919999999998</v>
      </c>
    </row>
    <row r="884" spans="1:13" s="101" customFormat="1" ht="20" customHeight="1" x14ac:dyDescent="0.2">
      <c r="A884" s="126">
        <v>882</v>
      </c>
      <c r="B884" s="105" t="s">
        <v>847</v>
      </c>
      <c r="C884" s="105" t="s">
        <v>343</v>
      </c>
      <c r="D884" s="105" t="s">
        <v>846</v>
      </c>
      <c r="E884" s="115">
        <v>46331</v>
      </c>
      <c r="F884" s="105" t="s">
        <v>845</v>
      </c>
      <c r="G884" s="105" t="s">
        <v>844</v>
      </c>
      <c r="H884" s="101" t="s">
        <v>843</v>
      </c>
      <c r="I884" s="106">
        <v>6.08</v>
      </c>
      <c r="J884" s="101">
        <v>617</v>
      </c>
      <c r="K884" s="106">
        <f t="shared" si="40"/>
        <v>3751.36</v>
      </c>
      <c r="L884" s="106">
        <f t="shared" si="39"/>
        <v>375.13600000000002</v>
      </c>
      <c r="M884" s="106">
        <f t="shared" si="41"/>
        <v>4126.4960000000001</v>
      </c>
    </row>
    <row r="885" spans="1:13" s="101" customFormat="1" ht="20" customHeight="1" x14ac:dyDescent="0.2">
      <c r="A885" s="126">
        <v>883</v>
      </c>
      <c r="B885" s="105" t="s">
        <v>842</v>
      </c>
      <c r="C885" s="105" t="s">
        <v>841</v>
      </c>
      <c r="D885" s="105" t="s">
        <v>840</v>
      </c>
      <c r="E885" s="115">
        <v>46332</v>
      </c>
      <c r="F885" s="105" t="s">
        <v>5196</v>
      </c>
      <c r="G885" s="105" t="s">
        <v>839</v>
      </c>
      <c r="H885" s="101" t="s">
        <v>838</v>
      </c>
      <c r="I885" s="106">
        <v>5.6</v>
      </c>
      <c r="J885" s="101">
        <v>808</v>
      </c>
      <c r="K885" s="106">
        <f t="shared" si="40"/>
        <v>4524.7999999999993</v>
      </c>
      <c r="L885" s="106">
        <f t="shared" si="39"/>
        <v>452.47999999999996</v>
      </c>
      <c r="M885" s="106">
        <f t="shared" si="41"/>
        <v>4977.2799999999988</v>
      </c>
    </row>
    <row r="886" spans="1:13" s="101" customFormat="1" ht="20" customHeight="1" x14ac:dyDescent="0.2">
      <c r="A886" s="126">
        <v>884</v>
      </c>
      <c r="B886" s="105" t="s">
        <v>837</v>
      </c>
      <c r="C886" s="105" t="s">
        <v>836</v>
      </c>
      <c r="D886" s="105" t="s">
        <v>835</v>
      </c>
      <c r="E886" s="115">
        <v>46335</v>
      </c>
      <c r="F886" s="105" t="s">
        <v>834</v>
      </c>
      <c r="G886" s="105" t="s">
        <v>833</v>
      </c>
      <c r="H886" s="101" t="s">
        <v>832</v>
      </c>
      <c r="I886" s="106">
        <v>5.86</v>
      </c>
      <c r="J886" s="101">
        <v>859</v>
      </c>
      <c r="K886" s="106">
        <f t="shared" si="40"/>
        <v>5033.7400000000007</v>
      </c>
      <c r="L886" s="106">
        <f t="shared" si="39"/>
        <v>503.37400000000008</v>
      </c>
      <c r="M886" s="106">
        <f t="shared" si="41"/>
        <v>5537.1140000000005</v>
      </c>
    </row>
    <row r="887" spans="1:13" s="101" customFormat="1" ht="20" customHeight="1" x14ac:dyDescent="0.2">
      <c r="A887" s="126">
        <v>885</v>
      </c>
      <c r="B887" s="105" t="s">
        <v>831</v>
      </c>
      <c r="C887" s="105" t="s">
        <v>830</v>
      </c>
      <c r="D887" s="105" t="s">
        <v>829</v>
      </c>
      <c r="E887" s="115">
        <v>46336</v>
      </c>
      <c r="F887" s="105" t="s">
        <v>828</v>
      </c>
      <c r="G887" s="105" t="s">
        <v>827</v>
      </c>
      <c r="H887" s="101" t="s">
        <v>826</v>
      </c>
      <c r="I887" s="106">
        <v>7.75</v>
      </c>
      <c r="J887" s="101">
        <v>349</v>
      </c>
      <c r="K887" s="106">
        <f t="shared" si="40"/>
        <v>2704.75</v>
      </c>
      <c r="L887" s="106">
        <f t="shared" si="39"/>
        <v>270.47500000000002</v>
      </c>
      <c r="M887" s="106">
        <f t="shared" si="41"/>
        <v>2975.2249999999999</v>
      </c>
    </row>
    <row r="888" spans="1:13" s="101" customFormat="1" ht="20" customHeight="1" x14ac:dyDescent="0.2">
      <c r="A888" s="126">
        <v>886</v>
      </c>
      <c r="B888" s="105" t="s">
        <v>825</v>
      </c>
      <c r="C888" s="105" t="s">
        <v>824</v>
      </c>
      <c r="D888" s="105" t="s">
        <v>823</v>
      </c>
      <c r="E888" s="115">
        <v>46337</v>
      </c>
      <c r="F888" s="105" t="s">
        <v>5197</v>
      </c>
      <c r="G888" s="105" t="s">
        <v>822</v>
      </c>
      <c r="H888" s="101" t="s">
        <v>821</v>
      </c>
      <c r="I888" s="106">
        <v>5.0599999999999996</v>
      </c>
      <c r="J888" s="101">
        <v>940</v>
      </c>
      <c r="K888" s="106">
        <f t="shared" si="40"/>
        <v>4756.3999999999996</v>
      </c>
      <c r="L888" s="106">
        <f t="shared" si="39"/>
        <v>475.64</v>
      </c>
      <c r="M888" s="106">
        <f t="shared" si="41"/>
        <v>5232.04</v>
      </c>
    </row>
    <row r="889" spans="1:13" s="101" customFormat="1" ht="20" customHeight="1" x14ac:dyDescent="0.2">
      <c r="A889" s="126">
        <v>887</v>
      </c>
      <c r="B889" s="105" t="s">
        <v>820</v>
      </c>
      <c r="C889" s="105" t="s">
        <v>819</v>
      </c>
      <c r="D889" s="105" t="s">
        <v>818</v>
      </c>
      <c r="E889" s="115">
        <v>46338</v>
      </c>
      <c r="F889" s="105" t="s">
        <v>817</v>
      </c>
      <c r="G889" s="105" t="s">
        <v>816</v>
      </c>
      <c r="H889" s="101" t="s">
        <v>815</v>
      </c>
      <c r="I889" s="106">
        <v>8.11</v>
      </c>
      <c r="J889" s="101">
        <v>372</v>
      </c>
      <c r="K889" s="106">
        <f t="shared" si="40"/>
        <v>3016.9199999999996</v>
      </c>
      <c r="L889" s="106">
        <f t="shared" si="39"/>
        <v>301.69199999999995</v>
      </c>
      <c r="M889" s="106">
        <f t="shared" si="41"/>
        <v>3318.6119999999996</v>
      </c>
    </row>
    <row r="890" spans="1:13" s="101" customFormat="1" ht="20" customHeight="1" x14ac:dyDescent="0.2">
      <c r="A890" s="126">
        <v>888</v>
      </c>
      <c r="B890" s="105" t="s">
        <v>814</v>
      </c>
      <c r="C890" s="105" t="s">
        <v>692</v>
      </c>
      <c r="D890" s="105" t="s">
        <v>813</v>
      </c>
      <c r="E890" s="115">
        <v>46339</v>
      </c>
      <c r="F890" s="105" t="s">
        <v>812</v>
      </c>
      <c r="G890" s="105" t="s">
        <v>811</v>
      </c>
      <c r="H890" s="101" t="s">
        <v>810</v>
      </c>
      <c r="I890" s="106">
        <v>8.6999999999999993</v>
      </c>
      <c r="J890" s="101">
        <v>122</v>
      </c>
      <c r="K890" s="106">
        <f t="shared" si="40"/>
        <v>1061.3999999999999</v>
      </c>
      <c r="L890" s="106">
        <f t="shared" si="39"/>
        <v>106.13999999999999</v>
      </c>
      <c r="M890" s="106">
        <f t="shared" si="41"/>
        <v>1167.54</v>
      </c>
    </row>
    <row r="891" spans="1:13" s="101" customFormat="1" ht="20" customHeight="1" x14ac:dyDescent="0.2">
      <c r="A891" s="126">
        <v>889</v>
      </c>
      <c r="B891" s="105" t="s">
        <v>809</v>
      </c>
      <c r="C891" s="105" t="s">
        <v>808</v>
      </c>
      <c r="D891" s="105" t="s">
        <v>807</v>
      </c>
      <c r="E891" s="115">
        <v>46342</v>
      </c>
      <c r="F891" s="105" t="s">
        <v>806</v>
      </c>
      <c r="G891" s="105" t="s">
        <v>805</v>
      </c>
      <c r="H891" s="101" t="s">
        <v>804</v>
      </c>
      <c r="I891" s="106">
        <v>7.92</v>
      </c>
      <c r="J891" s="101">
        <v>29</v>
      </c>
      <c r="K891" s="106">
        <f t="shared" si="40"/>
        <v>229.68</v>
      </c>
      <c r="L891" s="106">
        <f t="shared" si="39"/>
        <v>22.968000000000004</v>
      </c>
      <c r="M891" s="106">
        <f t="shared" si="41"/>
        <v>252.64800000000002</v>
      </c>
    </row>
    <row r="892" spans="1:13" s="101" customFormat="1" ht="20" customHeight="1" x14ac:dyDescent="0.2">
      <c r="A892" s="126">
        <v>890</v>
      </c>
      <c r="B892" s="105" t="s">
        <v>803</v>
      </c>
      <c r="C892" s="105" t="s">
        <v>576</v>
      </c>
      <c r="D892" s="105" t="s">
        <v>802</v>
      </c>
      <c r="E892" s="115">
        <v>46343</v>
      </c>
      <c r="F892" s="105" t="s">
        <v>801</v>
      </c>
      <c r="G892" s="105" t="s">
        <v>800</v>
      </c>
      <c r="H892" s="101" t="s">
        <v>799</v>
      </c>
      <c r="I892" s="106">
        <v>5.45</v>
      </c>
      <c r="J892" s="101">
        <v>936</v>
      </c>
      <c r="K892" s="106">
        <f t="shared" si="40"/>
        <v>5101.2</v>
      </c>
      <c r="L892" s="106">
        <f t="shared" si="39"/>
        <v>510.12</v>
      </c>
      <c r="M892" s="106">
        <f t="shared" si="41"/>
        <v>5611.32</v>
      </c>
    </row>
    <row r="893" spans="1:13" s="101" customFormat="1" ht="20" customHeight="1" x14ac:dyDescent="0.2">
      <c r="A893" s="126">
        <v>891</v>
      </c>
      <c r="B893" s="105" t="s">
        <v>798</v>
      </c>
      <c r="C893" s="105" t="s">
        <v>797</v>
      </c>
      <c r="D893" s="105" t="s">
        <v>796</v>
      </c>
      <c r="E893" s="115">
        <v>46344</v>
      </c>
      <c r="F893" s="105" t="s">
        <v>5198</v>
      </c>
      <c r="G893" s="105" t="s">
        <v>795</v>
      </c>
      <c r="H893" s="101" t="s">
        <v>794</v>
      </c>
      <c r="I893" s="106">
        <v>6.98</v>
      </c>
      <c r="J893" s="101">
        <v>663</v>
      </c>
      <c r="K893" s="106">
        <f t="shared" si="40"/>
        <v>4627.7400000000007</v>
      </c>
      <c r="L893" s="106">
        <f t="shared" si="39"/>
        <v>462.77400000000011</v>
      </c>
      <c r="M893" s="106">
        <f t="shared" si="41"/>
        <v>5090.514000000001</v>
      </c>
    </row>
    <row r="894" spans="1:13" s="101" customFormat="1" ht="20" customHeight="1" x14ac:dyDescent="0.2">
      <c r="A894" s="126">
        <v>892</v>
      </c>
      <c r="B894" s="105" t="s">
        <v>793</v>
      </c>
      <c r="C894" s="105" t="s">
        <v>792</v>
      </c>
      <c r="D894" s="105" t="s">
        <v>791</v>
      </c>
      <c r="E894" s="115">
        <v>46345</v>
      </c>
      <c r="F894" s="105" t="s">
        <v>5199</v>
      </c>
      <c r="G894" s="105" t="s">
        <v>790</v>
      </c>
      <c r="H894" s="101" t="s">
        <v>789</v>
      </c>
      <c r="I894" s="106">
        <v>9.2200000000000006</v>
      </c>
      <c r="J894" s="101">
        <v>331</v>
      </c>
      <c r="K894" s="106">
        <f t="shared" si="40"/>
        <v>3051.82</v>
      </c>
      <c r="L894" s="106">
        <f t="shared" si="39"/>
        <v>305.18200000000002</v>
      </c>
      <c r="M894" s="106">
        <f t="shared" si="41"/>
        <v>3357.0020000000004</v>
      </c>
    </row>
    <row r="895" spans="1:13" s="101" customFormat="1" ht="20" customHeight="1" x14ac:dyDescent="0.2">
      <c r="A895" s="126">
        <v>893</v>
      </c>
      <c r="B895" s="105" t="s">
        <v>788</v>
      </c>
      <c r="C895" s="105" t="s">
        <v>18</v>
      </c>
      <c r="D895" s="105" t="s">
        <v>787</v>
      </c>
      <c r="E895" s="115">
        <v>46346</v>
      </c>
      <c r="F895" s="105" t="s">
        <v>5200</v>
      </c>
      <c r="G895" s="105" t="s">
        <v>786</v>
      </c>
      <c r="H895" s="101" t="s">
        <v>785</v>
      </c>
      <c r="I895" s="106">
        <v>8.75</v>
      </c>
      <c r="J895" s="101">
        <v>360</v>
      </c>
      <c r="K895" s="106">
        <f t="shared" si="40"/>
        <v>3150</v>
      </c>
      <c r="L895" s="106">
        <f t="shared" si="39"/>
        <v>315</v>
      </c>
      <c r="M895" s="106">
        <f t="shared" si="41"/>
        <v>3465</v>
      </c>
    </row>
    <row r="896" spans="1:13" s="101" customFormat="1" ht="20" customHeight="1" x14ac:dyDescent="0.2">
      <c r="A896" s="126">
        <v>894</v>
      </c>
      <c r="B896" s="105" t="s">
        <v>442</v>
      </c>
      <c r="C896" s="105" t="s">
        <v>784</v>
      </c>
      <c r="D896" s="105" t="s">
        <v>783</v>
      </c>
      <c r="E896" s="115">
        <v>46349</v>
      </c>
      <c r="F896" s="105" t="s">
        <v>5201</v>
      </c>
      <c r="G896" s="105" t="s">
        <v>782</v>
      </c>
      <c r="H896" s="101" t="s">
        <v>781</v>
      </c>
      <c r="I896" s="106">
        <v>8.5</v>
      </c>
      <c r="J896" s="101">
        <v>42</v>
      </c>
      <c r="K896" s="106">
        <f t="shared" si="40"/>
        <v>357</v>
      </c>
      <c r="L896" s="106">
        <f t="shared" si="39"/>
        <v>35.700000000000003</v>
      </c>
      <c r="M896" s="106">
        <f t="shared" si="41"/>
        <v>392.7</v>
      </c>
    </row>
    <row r="897" spans="1:13" s="101" customFormat="1" ht="20" customHeight="1" x14ac:dyDescent="0.2">
      <c r="A897" s="126">
        <v>895</v>
      </c>
      <c r="B897" s="105" t="s">
        <v>780</v>
      </c>
      <c r="C897" s="105" t="s">
        <v>692</v>
      </c>
      <c r="D897" s="105" t="s">
        <v>779</v>
      </c>
      <c r="E897" s="115">
        <v>46350</v>
      </c>
      <c r="F897" s="105" t="s">
        <v>778</v>
      </c>
      <c r="G897" s="105" t="s">
        <v>777</v>
      </c>
      <c r="H897" s="101" t="s">
        <v>776</v>
      </c>
      <c r="I897" s="106">
        <v>5.48</v>
      </c>
      <c r="J897" s="101">
        <v>666</v>
      </c>
      <c r="K897" s="106">
        <f t="shared" si="40"/>
        <v>3649.6800000000003</v>
      </c>
      <c r="L897" s="106">
        <f t="shared" si="39"/>
        <v>364.96800000000007</v>
      </c>
      <c r="M897" s="106">
        <f t="shared" si="41"/>
        <v>4014.6480000000001</v>
      </c>
    </row>
    <row r="898" spans="1:13" s="101" customFormat="1" ht="20" customHeight="1" x14ac:dyDescent="0.2">
      <c r="A898" s="126">
        <v>896</v>
      </c>
      <c r="B898" s="105" t="s">
        <v>775</v>
      </c>
      <c r="C898" s="105" t="s">
        <v>774</v>
      </c>
      <c r="D898" s="105" t="s">
        <v>773</v>
      </c>
      <c r="E898" s="115">
        <v>46351</v>
      </c>
      <c r="F898" s="105" t="s">
        <v>5202</v>
      </c>
      <c r="G898" s="105" t="s">
        <v>772</v>
      </c>
      <c r="H898" s="101" t="s">
        <v>771</v>
      </c>
      <c r="I898" s="106">
        <v>8.81</v>
      </c>
      <c r="J898" s="101">
        <v>262</v>
      </c>
      <c r="K898" s="106">
        <f t="shared" si="40"/>
        <v>2308.2200000000003</v>
      </c>
      <c r="L898" s="106">
        <f t="shared" si="39"/>
        <v>230.82200000000003</v>
      </c>
      <c r="M898" s="106">
        <f t="shared" si="41"/>
        <v>2539.0420000000004</v>
      </c>
    </row>
    <row r="899" spans="1:13" s="101" customFormat="1" ht="20" customHeight="1" x14ac:dyDescent="0.2">
      <c r="A899" s="126">
        <v>897</v>
      </c>
      <c r="B899" s="105" t="s">
        <v>770</v>
      </c>
      <c r="C899" s="105" t="s">
        <v>769</v>
      </c>
      <c r="D899" s="105" t="s">
        <v>768</v>
      </c>
      <c r="E899" s="115">
        <v>46352</v>
      </c>
      <c r="F899" s="105" t="s">
        <v>767</v>
      </c>
      <c r="G899" s="105" t="s">
        <v>766</v>
      </c>
      <c r="H899" s="101" t="s">
        <v>765</v>
      </c>
      <c r="I899" s="106">
        <v>5.52</v>
      </c>
      <c r="J899" s="101">
        <v>533</v>
      </c>
      <c r="K899" s="106">
        <f t="shared" si="40"/>
        <v>2942.16</v>
      </c>
      <c r="L899" s="106">
        <f t="shared" ref="L899:L962" si="42">K899*Tax_Rate</f>
        <v>294.21600000000001</v>
      </c>
      <c r="M899" s="106">
        <f t="shared" si="41"/>
        <v>3236.3759999999997</v>
      </c>
    </row>
    <row r="900" spans="1:13" s="101" customFormat="1" ht="20" customHeight="1" x14ac:dyDescent="0.2">
      <c r="A900" s="126">
        <v>898</v>
      </c>
      <c r="B900" s="105" t="s">
        <v>764</v>
      </c>
      <c r="C900" s="105" t="s">
        <v>763</v>
      </c>
      <c r="D900" s="105" t="s">
        <v>762</v>
      </c>
      <c r="E900" s="115">
        <v>46353</v>
      </c>
      <c r="F900" s="105" t="s">
        <v>761</v>
      </c>
      <c r="G900" s="105" t="s">
        <v>760</v>
      </c>
      <c r="H900" s="101" t="s">
        <v>759</v>
      </c>
      <c r="I900" s="106">
        <v>8.98</v>
      </c>
      <c r="J900" s="101">
        <v>146</v>
      </c>
      <c r="K900" s="106">
        <f t="shared" ref="K900:K963" si="43">SUM(I900*J900)</f>
        <v>1311.0800000000002</v>
      </c>
      <c r="L900" s="106">
        <f t="shared" si="42"/>
        <v>131.10800000000003</v>
      </c>
      <c r="M900" s="106">
        <f t="shared" ref="M900:M963" si="44">SUM(K900+L900)</f>
        <v>1442.1880000000001</v>
      </c>
    </row>
    <row r="901" spans="1:13" s="101" customFormat="1" ht="20" customHeight="1" x14ac:dyDescent="0.2">
      <c r="A901" s="126">
        <v>899</v>
      </c>
      <c r="B901" s="105" t="s">
        <v>758</v>
      </c>
      <c r="C901" s="105" t="s">
        <v>757</v>
      </c>
      <c r="D901" s="105" t="s">
        <v>756</v>
      </c>
      <c r="E901" s="115">
        <v>46356</v>
      </c>
      <c r="F901" s="105" t="s">
        <v>755</v>
      </c>
      <c r="G901" s="105" t="s">
        <v>754</v>
      </c>
      <c r="H901" s="101" t="s">
        <v>753</v>
      </c>
      <c r="I901" s="106">
        <v>8.1</v>
      </c>
      <c r="J901" s="101">
        <v>751</v>
      </c>
      <c r="K901" s="106">
        <f t="shared" si="43"/>
        <v>6083.0999999999995</v>
      </c>
      <c r="L901" s="106">
        <f t="shared" si="42"/>
        <v>608.30999999999995</v>
      </c>
      <c r="M901" s="106">
        <f t="shared" si="44"/>
        <v>6691.41</v>
      </c>
    </row>
    <row r="902" spans="1:13" s="101" customFormat="1" ht="20" customHeight="1" x14ac:dyDescent="0.2">
      <c r="A902" s="126">
        <v>900</v>
      </c>
      <c r="B902" s="105" t="s">
        <v>752</v>
      </c>
      <c r="C902" s="105" t="s">
        <v>751</v>
      </c>
      <c r="D902" s="105" t="s">
        <v>750</v>
      </c>
      <c r="E902" s="115">
        <v>46357</v>
      </c>
      <c r="F902" s="105" t="s">
        <v>749</v>
      </c>
      <c r="G902" s="105" t="s">
        <v>748</v>
      </c>
      <c r="H902" s="101" t="s">
        <v>747</v>
      </c>
      <c r="I902" s="106">
        <v>9.15</v>
      </c>
      <c r="J902" s="101">
        <v>614</v>
      </c>
      <c r="K902" s="106">
        <f t="shared" si="43"/>
        <v>5618.1</v>
      </c>
      <c r="L902" s="106">
        <f t="shared" si="42"/>
        <v>561.81000000000006</v>
      </c>
      <c r="M902" s="106">
        <f t="shared" si="44"/>
        <v>6179.9100000000008</v>
      </c>
    </row>
    <row r="903" spans="1:13" s="101" customFormat="1" ht="20" customHeight="1" x14ac:dyDescent="0.2">
      <c r="A903" s="126">
        <v>901</v>
      </c>
      <c r="B903" s="105" t="s">
        <v>641</v>
      </c>
      <c r="C903" s="105" t="s">
        <v>746</v>
      </c>
      <c r="D903" s="105" t="s">
        <v>745</v>
      </c>
      <c r="E903" s="115">
        <v>46358</v>
      </c>
      <c r="F903" s="105" t="s">
        <v>744</v>
      </c>
      <c r="G903" s="105" t="s">
        <v>743</v>
      </c>
      <c r="H903" s="101" t="s">
        <v>742</v>
      </c>
      <c r="I903" s="106">
        <v>5.49</v>
      </c>
      <c r="J903" s="101">
        <v>483</v>
      </c>
      <c r="K903" s="106">
        <f t="shared" si="43"/>
        <v>2651.67</v>
      </c>
      <c r="L903" s="106">
        <f t="shared" si="42"/>
        <v>265.16700000000003</v>
      </c>
      <c r="M903" s="106">
        <f t="shared" si="44"/>
        <v>2916.837</v>
      </c>
    </row>
    <row r="904" spans="1:13" s="101" customFormat="1" ht="20" customHeight="1" x14ac:dyDescent="0.2">
      <c r="A904" s="126">
        <v>902</v>
      </c>
      <c r="B904" s="105" t="s">
        <v>741</v>
      </c>
      <c r="C904" s="105" t="s">
        <v>740</v>
      </c>
      <c r="D904" s="105" t="s">
        <v>739</v>
      </c>
      <c r="E904" s="115">
        <v>46359</v>
      </c>
      <c r="F904" s="105" t="s">
        <v>738</v>
      </c>
      <c r="G904" s="105" t="s">
        <v>737</v>
      </c>
      <c r="H904" s="101" t="s">
        <v>736</v>
      </c>
      <c r="I904" s="106">
        <v>8.76</v>
      </c>
      <c r="J904" s="101">
        <v>389</v>
      </c>
      <c r="K904" s="106">
        <f t="shared" si="43"/>
        <v>3407.64</v>
      </c>
      <c r="L904" s="106">
        <f t="shared" si="42"/>
        <v>340.76400000000001</v>
      </c>
      <c r="M904" s="106">
        <f t="shared" si="44"/>
        <v>3748.404</v>
      </c>
    </row>
    <row r="905" spans="1:13" s="101" customFormat="1" ht="20" customHeight="1" x14ac:dyDescent="0.2">
      <c r="A905" s="126">
        <v>903</v>
      </c>
      <c r="B905" s="105" t="s">
        <v>320</v>
      </c>
      <c r="C905" s="105" t="s">
        <v>735</v>
      </c>
      <c r="D905" s="105" t="s">
        <v>734</v>
      </c>
      <c r="E905" s="115">
        <v>46360</v>
      </c>
      <c r="F905" s="105" t="s">
        <v>733</v>
      </c>
      <c r="G905" s="105" t="s">
        <v>732</v>
      </c>
      <c r="H905" s="101" t="s">
        <v>731</v>
      </c>
      <c r="I905" s="106">
        <v>8.2899999999999991</v>
      </c>
      <c r="J905" s="101">
        <v>322</v>
      </c>
      <c r="K905" s="106">
        <f t="shared" si="43"/>
        <v>2669.3799999999997</v>
      </c>
      <c r="L905" s="106">
        <f t="shared" si="42"/>
        <v>266.93799999999999</v>
      </c>
      <c r="M905" s="106">
        <f t="shared" si="44"/>
        <v>2936.3179999999998</v>
      </c>
    </row>
    <row r="906" spans="1:13" s="101" customFormat="1" ht="20" customHeight="1" x14ac:dyDescent="0.2">
      <c r="A906" s="126">
        <v>904</v>
      </c>
      <c r="B906" s="105" t="s">
        <v>730</v>
      </c>
      <c r="C906" s="105" t="s">
        <v>729</v>
      </c>
      <c r="D906" s="105" t="s">
        <v>728</v>
      </c>
      <c r="E906" s="115">
        <v>46363</v>
      </c>
      <c r="F906" s="105" t="s">
        <v>5203</v>
      </c>
      <c r="G906" s="105" t="s">
        <v>727</v>
      </c>
      <c r="H906" s="101" t="s">
        <v>726</v>
      </c>
      <c r="I906" s="106">
        <v>5.86</v>
      </c>
      <c r="J906" s="101">
        <v>513</v>
      </c>
      <c r="K906" s="106">
        <f t="shared" si="43"/>
        <v>3006.1800000000003</v>
      </c>
      <c r="L906" s="106">
        <f t="shared" si="42"/>
        <v>300.61800000000005</v>
      </c>
      <c r="M906" s="106">
        <f t="shared" si="44"/>
        <v>3306.7980000000002</v>
      </c>
    </row>
    <row r="907" spans="1:13" s="101" customFormat="1" ht="20" customHeight="1" x14ac:dyDescent="0.2">
      <c r="A907" s="126">
        <v>905</v>
      </c>
      <c r="B907" s="105" t="s">
        <v>725</v>
      </c>
      <c r="C907" s="105" t="s">
        <v>724</v>
      </c>
      <c r="D907" s="105" t="s">
        <v>723</v>
      </c>
      <c r="E907" s="115">
        <v>46364</v>
      </c>
      <c r="F907" s="105" t="s">
        <v>5204</v>
      </c>
      <c r="G907" s="105" t="s">
        <v>722</v>
      </c>
      <c r="H907" s="101" t="s">
        <v>721</v>
      </c>
      <c r="I907" s="106">
        <v>8.1300000000000008</v>
      </c>
      <c r="J907" s="101">
        <v>95</v>
      </c>
      <c r="K907" s="106">
        <f t="shared" si="43"/>
        <v>772.35</v>
      </c>
      <c r="L907" s="106">
        <f t="shared" si="42"/>
        <v>77.235000000000014</v>
      </c>
      <c r="M907" s="106">
        <f t="shared" si="44"/>
        <v>849.58500000000004</v>
      </c>
    </row>
    <row r="908" spans="1:13" s="101" customFormat="1" ht="20" customHeight="1" x14ac:dyDescent="0.2">
      <c r="A908" s="126">
        <v>906</v>
      </c>
      <c r="B908" s="105" t="s">
        <v>720</v>
      </c>
      <c r="C908" s="105" t="s">
        <v>719</v>
      </c>
      <c r="D908" s="105" t="s">
        <v>718</v>
      </c>
      <c r="E908" s="115">
        <v>46365</v>
      </c>
      <c r="F908" s="105" t="s">
        <v>5205</v>
      </c>
      <c r="G908" s="105" t="s">
        <v>717</v>
      </c>
      <c r="H908" s="101" t="s">
        <v>716</v>
      </c>
      <c r="I908" s="106">
        <v>6.96</v>
      </c>
      <c r="J908" s="101">
        <v>499</v>
      </c>
      <c r="K908" s="106">
        <f t="shared" si="43"/>
        <v>3473.04</v>
      </c>
      <c r="L908" s="106">
        <f t="shared" si="42"/>
        <v>347.30400000000003</v>
      </c>
      <c r="M908" s="106">
        <f t="shared" si="44"/>
        <v>3820.3440000000001</v>
      </c>
    </row>
    <row r="909" spans="1:13" s="101" customFormat="1" ht="20" customHeight="1" x14ac:dyDescent="0.2">
      <c r="A909" s="126">
        <v>907</v>
      </c>
      <c r="B909" s="105" t="s">
        <v>715</v>
      </c>
      <c r="C909" s="105" t="s">
        <v>714</v>
      </c>
      <c r="D909" s="105" t="s">
        <v>713</v>
      </c>
      <c r="E909" s="115">
        <v>46366</v>
      </c>
      <c r="F909" s="105" t="s">
        <v>5206</v>
      </c>
      <c r="G909" s="105" t="s">
        <v>712</v>
      </c>
      <c r="H909" s="101" t="s">
        <v>711</v>
      </c>
      <c r="I909" s="106">
        <v>9.5</v>
      </c>
      <c r="J909" s="101">
        <v>638</v>
      </c>
      <c r="K909" s="106">
        <f t="shared" si="43"/>
        <v>6061</v>
      </c>
      <c r="L909" s="106">
        <f t="shared" si="42"/>
        <v>606.1</v>
      </c>
      <c r="M909" s="106">
        <f t="shared" si="44"/>
        <v>6667.1</v>
      </c>
    </row>
    <row r="910" spans="1:13" s="101" customFormat="1" ht="20" customHeight="1" x14ac:dyDescent="0.2">
      <c r="A910" s="126">
        <v>908</v>
      </c>
      <c r="B910" s="105" t="s">
        <v>710</v>
      </c>
      <c r="C910" s="105" t="s">
        <v>709</v>
      </c>
      <c r="D910" s="105" t="s">
        <v>708</v>
      </c>
      <c r="E910" s="115">
        <v>46367</v>
      </c>
      <c r="F910" s="105" t="s">
        <v>707</v>
      </c>
      <c r="G910" s="105" t="s">
        <v>706</v>
      </c>
      <c r="H910" s="101" t="s">
        <v>705</v>
      </c>
      <c r="I910" s="106">
        <v>8.14</v>
      </c>
      <c r="J910" s="101">
        <v>14</v>
      </c>
      <c r="K910" s="106">
        <f t="shared" si="43"/>
        <v>113.96000000000001</v>
      </c>
      <c r="L910" s="106">
        <f t="shared" si="42"/>
        <v>11.396000000000001</v>
      </c>
      <c r="M910" s="106">
        <f t="shared" si="44"/>
        <v>125.35600000000001</v>
      </c>
    </row>
    <row r="911" spans="1:13" s="101" customFormat="1" ht="20" customHeight="1" x14ac:dyDescent="0.2">
      <c r="A911" s="126">
        <v>909</v>
      </c>
      <c r="B911" s="105" t="s">
        <v>704</v>
      </c>
      <c r="C911" s="105" t="s">
        <v>703</v>
      </c>
      <c r="D911" s="105" t="s">
        <v>702</v>
      </c>
      <c r="E911" s="115">
        <v>46370</v>
      </c>
      <c r="F911" s="105" t="s">
        <v>701</v>
      </c>
      <c r="G911" s="105" t="s">
        <v>700</v>
      </c>
      <c r="H911" s="101" t="s">
        <v>699</v>
      </c>
      <c r="I911" s="106">
        <v>9.9</v>
      </c>
      <c r="J911" s="101">
        <v>415</v>
      </c>
      <c r="K911" s="106">
        <f t="shared" si="43"/>
        <v>4108.5</v>
      </c>
      <c r="L911" s="106">
        <f t="shared" si="42"/>
        <v>410.85</v>
      </c>
      <c r="M911" s="106">
        <f t="shared" si="44"/>
        <v>4519.3500000000004</v>
      </c>
    </row>
    <row r="912" spans="1:13" s="101" customFormat="1" ht="20" customHeight="1" x14ac:dyDescent="0.2">
      <c r="A912" s="126">
        <v>910</v>
      </c>
      <c r="B912" s="105" t="s">
        <v>698</v>
      </c>
      <c r="C912" s="105" t="s">
        <v>697</v>
      </c>
      <c r="D912" s="105" t="s">
        <v>696</v>
      </c>
      <c r="E912" s="115">
        <v>46371</v>
      </c>
      <c r="F912" s="105" t="s">
        <v>5207</v>
      </c>
      <c r="G912" s="105" t="s">
        <v>695</v>
      </c>
      <c r="H912" s="101" t="s">
        <v>694</v>
      </c>
      <c r="I912" s="106">
        <v>5.67</v>
      </c>
      <c r="J912" s="101">
        <v>628</v>
      </c>
      <c r="K912" s="106">
        <f t="shared" si="43"/>
        <v>3560.7599999999998</v>
      </c>
      <c r="L912" s="106">
        <f t="shared" si="42"/>
        <v>356.07600000000002</v>
      </c>
      <c r="M912" s="106">
        <f t="shared" si="44"/>
        <v>3916.8359999999998</v>
      </c>
    </row>
    <row r="913" spans="1:13" s="101" customFormat="1" ht="20" customHeight="1" x14ac:dyDescent="0.2">
      <c r="A913" s="126">
        <v>911</v>
      </c>
      <c r="B913" s="105" t="s">
        <v>693</v>
      </c>
      <c r="C913" s="105" t="s">
        <v>692</v>
      </c>
      <c r="D913" s="105" t="s">
        <v>691</v>
      </c>
      <c r="E913" s="115">
        <v>46372</v>
      </c>
      <c r="F913" s="105" t="s">
        <v>690</v>
      </c>
      <c r="G913" s="105" t="s">
        <v>689</v>
      </c>
      <c r="H913" s="101" t="s">
        <v>688</v>
      </c>
      <c r="I913" s="106">
        <v>5.0999999999999996</v>
      </c>
      <c r="J913" s="101">
        <v>98</v>
      </c>
      <c r="K913" s="106">
        <f t="shared" si="43"/>
        <v>499.79999999999995</v>
      </c>
      <c r="L913" s="106">
        <f t="shared" si="42"/>
        <v>49.98</v>
      </c>
      <c r="M913" s="106">
        <f t="shared" si="44"/>
        <v>549.78</v>
      </c>
    </row>
    <row r="914" spans="1:13" s="101" customFormat="1" ht="20" customHeight="1" x14ac:dyDescent="0.2">
      <c r="A914" s="126">
        <v>912</v>
      </c>
      <c r="B914" s="105" t="s">
        <v>687</v>
      </c>
      <c r="C914" s="105" t="s">
        <v>686</v>
      </c>
      <c r="D914" s="105" t="s">
        <v>685</v>
      </c>
      <c r="E914" s="115">
        <v>46373</v>
      </c>
      <c r="F914" s="105" t="s">
        <v>5208</v>
      </c>
      <c r="G914" s="105" t="s">
        <v>684</v>
      </c>
      <c r="H914" s="101" t="s">
        <v>683</v>
      </c>
      <c r="I914" s="106">
        <v>9.89</v>
      </c>
      <c r="J914" s="101">
        <v>37</v>
      </c>
      <c r="K914" s="106">
        <f t="shared" si="43"/>
        <v>365.93</v>
      </c>
      <c r="L914" s="106">
        <f t="shared" si="42"/>
        <v>36.593000000000004</v>
      </c>
      <c r="M914" s="106">
        <f t="shared" si="44"/>
        <v>402.52300000000002</v>
      </c>
    </row>
    <row r="915" spans="1:13" s="101" customFormat="1" ht="20" customHeight="1" x14ac:dyDescent="0.2">
      <c r="A915" s="126">
        <v>913</v>
      </c>
      <c r="B915" s="105" t="s">
        <v>682</v>
      </c>
      <c r="C915" s="105" t="s">
        <v>200</v>
      </c>
      <c r="D915" s="105" t="s">
        <v>681</v>
      </c>
      <c r="E915" s="115">
        <v>46374</v>
      </c>
      <c r="F915" s="105" t="s">
        <v>680</v>
      </c>
      <c r="G915" s="105" t="s">
        <v>679</v>
      </c>
      <c r="H915" s="101" t="s">
        <v>678</v>
      </c>
      <c r="I915" s="106">
        <v>5.26</v>
      </c>
      <c r="J915" s="101">
        <v>196</v>
      </c>
      <c r="K915" s="106">
        <f t="shared" si="43"/>
        <v>1030.96</v>
      </c>
      <c r="L915" s="106">
        <f t="shared" si="42"/>
        <v>103.096</v>
      </c>
      <c r="M915" s="106">
        <f t="shared" si="44"/>
        <v>1134.056</v>
      </c>
    </row>
    <row r="916" spans="1:13" s="101" customFormat="1" ht="20" customHeight="1" x14ac:dyDescent="0.2">
      <c r="A916" s="126">
        <v>914</v>
      </c>
      <c r="B916" s="105" t="s">
        <v>677</v>
      </c>
      <c r="C916" s="105" t="s">
        <v>676</v>
      </c>
      <c r="D916" s="105" t="s">
        <v>675</v>
      </c>
      <c r="E916" s="115">
        <v>46377</v>
      </c>
      <c r="F916" s="105" t="s">
        <v>674</v>
      </c>
      <c r="G916" s="105" t="s">
        <v>673</v>
      </c>
      <c r="H916" s="101" t="s">
        <v>672</v>
      </c>
      <c r="I916" s="106">
        <v>7.6</v>
      </c>
      <c r="J916" s="101">
        <v>857</v>
      </c>
      <c r="K916" s="106">
        <f t="shared" si="43"/>
        <v>6513.2</v>
      </c>
      <c r="L916" s="106">
        <f t="shared" si="42"/>
        <v>651.32000000000005</v>
      </c>
      <c r="M916" s="106">
        <f t="shared" si="44"/>
        <v>7164.5199999999995</v>
      </c>
    </row>
    <row r="917" spans="1:13" s="101" customFormat="1" ht="20" customHeight="1" x14ac:dyDescent="0.2">
      <c r="A917" s="126">
        <v>915</v>
      </c>
      <c r="B917" s="105" t="s">
        <v>671</v>
      </c>
      <c r="C917" s="105" t="s">
        <v>670</v>
      </c>
      <c r="D917" s="105" t="s">
        <v>669</v>
      </c>
      <c r="E917" s="115">
        <v>46378</v>
      </c>
      <c r="F917" s="105" t="s">
        <v>668</v>
      </c>
      <c r="G917" s="105" t="s">
        <v>667</v>
      </c>
      <c r="H917" s="101" t="s">
        <v>666</v>
      </c>
      <c r="I917" s="106">
        <v>7.19</v>
      </c>
      <c r="J917" s="101">
        <v>139</v>
      </c>
      <c r="K917" s="106">
        <f t="shared" si="43"/>
        <v>999.41000000000008</v>
      </c>
      <c r="L917" s="106">
        <f t="shared" si="42"/>
        <v>99.941000000000017</v>
      </c>
      <c r="M917" s="106">
        <f t="shared" si="44"/>
        <v>1099.3510000000001</v>
      </c>
    </row>
    <row r="918" spans="1:13" s="101" customFormat="1" ht="20" customHeight="1" x14ac:dyDescent="0.2">
      <c r="A918" s="126">
        <v>916</v>
      </c>
      <c r="B918" s="105" t="s">
        <v>665</v>
      </c>
      <c r="C918" s="105" t="s">
        <v>274</v>
      </c>
      <c r="D918" s="105" t="s">
        <v>664</v>
      </c>
      <c r="E918" s="115">
        <v>46379</v>
      </c>
      <c r="F918" s="105" t="s">
        <v>663</v>
      </c>
      <c r="G918" s="105" t="s">
        <v>662</v>
      </c>
      <c r="H918" s="101" t="s">
        <v>661</v>
      </c>
      <c r="I918" s="106">
        <v>7.76</v>
      </c>
      <c r="J918" s="101">
        <v>903</v>
      </c>
      <c r="K918" s="106">
        <f t="shared" si="43"/>
        <v>7007.28</v>
      </c>
      <c r="L918" s="106">
        <f t="shared" si="42"/>
        <v>700.72800000000007</v>
      </c>
      <c r="M918" s="106">
        <f t="shared" si="44"/>
        <v>7708.0079999999998</v>
      </c>
    </row>
    <row r="919" spans="1:13" s="101" customFormat="1" ht="20" customHeight="1" x14ac:dyDescent="0.2">
      <c r="A919" s="126">
        <v>917</v>
      </c>
      <c r="B919" s="105" t="s">
        <v>660</v>
      </c>
      <c r="C919" s="105" t="s">
        <v>337</v>
      </c>
      <c r="D919" s="105" t="s">
        <v>659</v>
      </c>
      <c r="E919" s="115">
        <v>46380</v>
      </c>
      <c r="F919" s="105" t="s">
        <v>5209</v>
      </c>
      <c r="G919" s="105" t="s">
        <v>658</v>
      </c>
      <c r="H919" s="101" t="s">
        <v>657</v>
      </c>
      <c r="I919" s="106">
        <v>7.53</v>
      </c>
      <c r="J919" s="101">
        <v>71</v>
      </c>
      <c r="K919" s="106">
        <f t="shared" si="43"/>
        <v>534.63</v>
      </c>
      <c r="L919" s="106">
        <f t="shared" si="42"/>
        <v>53.463000000000001</v>
      </c>
      <c r="M919" s="106">
        <f t="shared" si="44"/>
        <v>588.09299999999996</v>
      </c>
    </row>
    <row r="920" spans="1:13" s="101" customFormat="1" ht="20" customHeight="1" x14ac:dyDescent="0.2">
      <c r="A920" s="126">
        <v>918</v>
      </c>
      <c r="B920" s="105" t="s">
        <v>656</v>
      </c>
      <c r="C920" s="105" t="s">
        <v>622</v>
      </c>
      <c r="D920" s="105" t="s">
        <v>655</v>
      </c>
      <c r="E920" s="115">
        <v>46381</v>
      </c>
      <c r="F920" s="105" t="s">
        <v>654</v>
      </c>
      <c r="G920" s="105" t="s">
        <v>653</v>
      </c>
      <c r="H920" s="101" t="s">
        <v>652</v>
      </c>
      <c r="I920" s="106">
        <v>5.26</v>
      </c>
      <c r="J920" s="101">
        <v>476</v>
      </c>
      <c r="K920" s="106">
        <f t="shared" si="43"/>
        <v>2503.7599999999998</v>
      </c>
      <c r="L920" s="106">
        <f t="shared" si="42"/>
        <v>250.37599999999998</v>
      </c>
      <c r="M920" s="106">
        <f t="shared" si="44"/>
        <v>2754.1359999999995</v>
      </c>
    </row>
    <row r="921" spans="1:13" s="101" customFormat="1" ht="20" customHeight="1" x14ac:dyDescent="0.2">
      <c r="A921" s="126">
        <v>919</v>
      </c>
      <c r="B921" s="105" t="s">
        <v>651</v>
      </c>
      <c r="C921" s="105" t="s">
        <v>650</v>
      </c>
      <c r="D921" s="105" t="s">
        <v>649</v>
      </c>
      <c r="E921" s="115">
        <v>46384</v>
      </c>
      <c r="F921" s="105" t="s">
        <v>5210</v>
      </c>
      <c r="G921" s="105" t="s">
        <v>648</v>
      </c>
      <c r="H921" s="101" t="s">
        <v>647</v>
      </c>
      <c r="I921" s="106">
        <v>6.03</v>
      </c>
      <c r="J921" s="101">
        <v>88</v>
      </c>
      <c r="K921" s="106">
        <f t="shared" si="43"/>
        <v>530.64</v>
      </c>
      <c r="L921" s="106">
        <f t="shared" si="42"/>
        <v>53.064</v>
      </c>
      <c r="M921" s="106">
        <f t="shared" si="44"/>
        <v>583.70399999999995</v>
      </c>
    </row>
    <row r="922" spans="1:13" s="101" customFormat="1" ht="20" customHeight="1" x14ac:dyDescent="0.2">
      <c r="A922" s="126">
        <v>920</v>
      </c>
      <c r="B922" s="105" t="s">
        <v>646</v>
      </c>
      <c r="C922" s="105" t="s">
        <v>645</v>
      </c>
      <c r="D922" s="105" t="s">
        <v>644</v>
      </c>
      <c r="E922" s="115">
        <v>46385</v>
      </c>
      <c r="F922" s="105" t="s">
        <v>5211</v>
      </c>
      <c r="G922" s="105" t="s">
        <v>643</v>
      </c>
      <c r="H922" s="101" t="s">
        <v>642</v>
      </c>
      <c r="I922" s="106">
        <v>9.25</v>
      </c>
      <c r="J922" s="101">
        <v>614</v>
      </c>
      <c r="K922" s="106">
        <f t="shared" si="43"/>
        <v>5679.5</v>
      </c>
      <c r="L922" s="106">
        <f t="shared" si="42"/>
        <v>567.95000000000005</v>
      </c>
      <c r="M922" s="106">
        <f t="shared" si="44"/>
        <v>6247.45</v>
      </c>
    </row>
    <row r="923" spans="1:13" s="101" customFormat="1" ht="20" customHeight="1" x14ac:dyDescent="0.2">
      <c r="A923" s="126">
        <v>921</v>
      </c>
      <c r="B923" s="105" t="s">
        <v>641</v>
      </c>
      <c r="C923" s="105" t="s">
        <v>640</v>
      </c>
      <c r="D923" s="105" t="s">
        <v>639</v>
      </c>
      <c r="E923" s="115">
        <v>46386</v>
      </c>
      <c r="F923" s="105" t="s">
        <v>638</v>
      </c>
      <c r="G923" s="105" t="s">
        <v>637</v>
      </c>
      <c r="H923" s="101" t="s">
        <v>636</v>
      </c>
      <c r="I923" s="106">
        <v>8.39</v>
      </c>
      <c r="J923" s="101">
        <v>107</v>
      </c>
      <c r="K923" s="106">
        <f t="shared" si="43"/>
        <v>897.73</v>
      </c>
      <c r="L923" s="106">
        <f t="shared" si="42"/>
        <v>89.77300000000001</v>
      </c>
      <c r="M923" s="106">
        <f t="shared" si="44"/>
        <v>987.50300000000004</v>
      </c>
    </row>
    <row r="924" spans="1:13" s="101" customFormat="1" ht="20" customHeight="1" x14ac:dyDescent="0.2">
      <c r="A924" s="126">
        <v>922</v>
      </c>
      <c r="B924" s="105" t="s">
        <v>635</v>
      </c>
      <c r="C924" s="105" t="s">
        <v>634</v>
      </c>
      <c r="D924" s="105" t="s">
        <v>633</v>
      </c>
      <c r="E924" s="115">
        <v>46387</v>
      </c>
      <c r="F924" s="105" t="s">
        <v>632</v>
      </c>
      <c r="G924" s="105" t="s">
        <v>631</v>
      </c>
      <c r="H924" s="101" t="s">
        <v>630</v>
      </c>
      <c r="I924" s="106">
        <v>5.07</v>
      </c>
      <c r="J924" s="101">
        <v>876</v>
      </c>
      <c r="K924" s="106">
        <f t="shared" si="43"/>
        <v>4441.3200000000006</v>
      </c>
      <c r="L924" s="106">
        <f t="shared" si="42"/>
        <v>444.13200000000006</v>
      </c>
      <c r="M924" s="106">
        <f t="shared" si="44"/>
        <v>4885.4520000000011</v>
      </c>
    </row>
    <row r="925" spans="1:13" s="101" customFormat="1" ht="20" customHeight="1" x14ac:dyDescent="0.2">
      <c r="A925" s="126">
        <v>923</v>
      </c>
      <c r="B925" s="105" t="s">
        <v>629</v>
      </c>
      <c r="C925" s="105" t="s">
        <v>628</v>
      </c>
      <c r="D925" s="105" t="s">
        <v>627</v>
      </c>
      <c r="E925" s="115">
        <v>46388</v>
      </c>
      <c r="F925" s="105" t="s">
        <v>626</v>
      </c>
      <c r="G925" s="105" t="s">
        <v>625</v>
      </c>
      <c r="H925" s="101" t="s">
        <v>624</v>
      </c>
      <c r="I925" s="106">
        <v>5.65</v>
      </c>
      <c r="J925" s="101">
        <v>730</v>
      </c>
      <c r="K925" s="106">
        <f t="shared" si="43"/>
        <v>4124.5</v>
      </c>
      <c r="L925" s="106">
        <f t="shared" si="42"/>
        <v>412.45000000000005</v>
      </c>
      <c r="M925" s="106">
        <f t="shared" si="44"/>
        <v>4536.95</v>
      </c>
    </row>
    <row r="926" spans="1:13" s="101" customFormat="1" ht="20" customHeight="1" x14ac:dyDescent="0.2">
      <c r="A926" s="126">
        <v>924</v>
      </c>
      <c r="B926" s="105" t="s">
        <v>623</v>
      </c>
      <c r="C926" s="105" t="s">
        <v>622</v>
      </c>
      <c r="D926" s="105" t="s">
        <v>621</v>
      </c>
      <c r="E926" s="115">
        <v>46391</v>
      </c>
      <c r="F926" s="105" t="s">
        <v>620</v>
      </c>
      <c r="G926" s="105" t="s">
        <v>619</v>
      </c>
      <c r="H926" s="101" t="s">
        <v>618</v>
      </c>
      <c r="I926" s="106">
        <v>6.06</v>
      </c>
      <c r="J926" s="101">
        <v>894</v>
      </c>
      <c r="K926" s="106">
        <f t="shared" si="43"/>
        <v>5417.6399999999994</v>
      </c>
      <c r="L926" s="106">
        <f t="shared" si="42"/>
        <v>541.76400000000001</v>
      </c>
      <c r="M926" s="106">
        <f t="shared" si="44"/>
        <v>5959.4039999999995</v>
      </c>
    </row>
    <row r="927" spans="1:13" s="101" customFormat="1" ht="20" customHeight="1" x14ac:dyDescent="0.2">
      <c r="A927" s="126">
        <v>925</v>
      </c>
      <c r="B927" s="105" t="s">
        <v>617</v>
      </c>
      <c r="C927" s="105" t="s">
        <v>616</v>
      </c>
      <c r="D927" s="105" t="s">
        <v>615</v>
      </c>
      <c r="E927" s="115">
        <v>46392</v>
      </c>
      <c r="F927" s="105" t="s">
        <v>614</v>
      </c>
      <c r="G927" s="105" t="s">
        <v>613</v>
      </c>
      <c r="H927" s="101" t="s">
        <v>612</v>
      </c>
      <c r="I927" s="106">
        <v>6.35</v>
      </c>
      <c r="J927" s="101">
        <v>985</v>
      </c>
      <c r="K927" s="106">
        <f t="shared" si="43"/>
        <v>6254.75</v>
      </c>
      <c r="L927" s="106">
        <f t="shared" si="42"/>
        <v>625.47500000000002</v>
      </c>
      <c r="M927" s="106">
        <f t="shared" si="44"/>
        <v>6880.2250000000004</v>
      </c>
    </row>
    <row r="928" spans="1:13" s="101" customFormat="1" ht="20" customHeight="1" x14ac:dyDescent="0.2">
      <c r="A928" s="126">
        <v>926</v>
      </c>
      <c r="B928" s="105" t="s">
        <v>611</v>
      </c>
      <c r="C928" s="105" t="s">
        <v>610</v>
      </c>
      <c r="D928" s="105" t="s">
        <v>609</v>
      </c>
      <c r="E928" s="115">
        <v>46393</v>
      </c>
      <c r="F928" s="105" t="s">
        <v>608</v>
      </c>
      <c r="G928" s="105" t="s">
        <v>607</v>
      </c>
      <c r="H928" s="101" t="s">
        <v>606</v>
      </c>
      <c r="I928" s="106">
        <v>9.92</v>
      </c>
      <c r="J928" s="101">
        <v>794</v>
      </c>
      <c r="K928" s="106">
        <f t="shared" si="43"/>
        <v>7876.48</v>
      </c>
      <c r="L928" s="106">
        <f t="shared" si="42"/>
        <v>787.64800000000002</v>
      </c>
      <c r="M928" s="106">
        <f t="shared" si="44"/>
        <v>8664.1279999999988</v>
      </c>
    </row>
    <row r="929" spans="1:13" s="101" customFormat="1" ht="20" customHeight="1" x14ac:dyDescent="0.2">
      <c r="A929" s="126">
        <v>927</v>
      </c>
      <c r="B929" s="105" t="s">
        <v>605</v>
      </c>
      <c r="C929" s="105" t="s">
        <v>604</v>
      </c>
      <c r="D929" s="105" t="s">
        <v>603</v>
      </c>
      <c r="E929" s="115">
        <v>46394</v>
      </c>
      <c r="F929" s="105" t="s">
        <v>602</v>
      </c>
      <c r="G929" s="105" t="s">
        <v>601</v>
      </c>
      <c r="H929" s="101" t="s">
        <v>600</v>
      </c>
      <c r="I929" s="106">
        <v>5.18</v>
      </c>
      <c r="J929" s="101">
        <v>466</v>
      </c>
      <c r="K929" s="106">
        <f t="shared" si="43"/>
        <v>2413.8799999999997</v>
      </c>
      <c r="L929" s="106">
        <f t="shared" si="42"/>
        <v>241.38799999999998</v>
      </c>
      <c r="M929" s="106">
        <f t="shared" si="44"/>
        <v>2655.2679999999996</v>
      </c>
    </row>
    <row r="930" spans="1:13" s="101" customFormat="1" ht="20" customHeight="1" x14ac:dyDescent="0.2">
      <c r="A930" s="126">
        <v>928</v>
      </c>
      <c r="B930" s="105" t="s">
        <v>599</v>
      </c>
      <c r="C930" s="105" t="s">
        <v>598</v>
      </c>
      <c r="D930" s="105" t="s">
        <v>597</v>
      </c>
      <c r="E930" s="115">
        <v>46395</v>
      </c>
      <c r="F930" s="105" t="s">
        <v>596</v>
      </c>
      <c r="G930" s="105" t="s">
        <v>595</v>
      </c>
      <c r="H930" s="101" t="s">
        <v>594</v>
      </c>
      <c r="I930" s="106">
        <v>9.0500000000000007</v>
      </c>
      <c r="J930" s="101">
        <v>118</v>
      </c>
      <c r="K930" s="106">
        <f t="shared" si="43"/>
        <v>1067.9000000000001</v>
      </c>
      <c r="L930" s="106">
        <f t="shared" si="42"/>
        <v>106.79000000000002</v>
      </c>
      <c r="M930" s="106">
        <f t="shared" si="44"/>
        <v>1174.69</v>
      </c>
    </row>
    <row r="931" spans="1:13" s="101" customFormat="1" ht="20" customHeight="1" x14ac:dyDescent="0.2">
      <c r="A931" s="126">
        <v>929</v>
      </c>
      <c r="B931" s="105" t="s">
        <v>593</v>
      </c>
      <c r="C931" s="105" t="s">
        <v>592</v>
      </c>
      <c r="D931" s="105" t="s">
        <v>591</v>
      </c>
      <c r="E931" s="115">
        <v>46398</v>
      </c>
      <c r="F931" s="105" t="s">
        <v>5212</v>
      </c>
      <c r="G931" s="105" t="s">
        <v>590</v>
      </c>
      <c r="H931" s="101" t="s">
        <v>589</v>
      </c>
      <c r="I931" s="106">
        <v>6.83</v>
      </c>
      <c r="J931" s="101">
        <v>517</v>
      </c>
      <c r="K931" s="106">
        <f t="shared" si="43"/>
        <v>3531.11</v>
      </c>
      <c r="L931" s="106">
        <f t="shared" si="42"/>
        <v>353.11100000000005</v>
      </c>
      <c r="M931" s="106">
        <f t="shared" si="44"/>
        <v>3884.221</v>
      </c>
    </row>
    <row r="932" spans="1:13" s="101" customFormat="1" ht="20" customHeight="1" x14ac:dyDescent="0.2">
      <c r="A932" s="126">
        <v>930</v>
      </c>
      <c r="B932" s="105" t="s">
        <v>588</v>
      </c>
      <c r="C932" s="105" t="s">
        <v>587</v>
      </c>
      <c r="D932" s="105" t="s">
        <v>586</v>
      </c>
      <c r="E932" s="115">
        <v>46399</v>
      </c>
      <c r="F932" s="105" t="s">
        <v>585</v>
      </c>
      <c r="G932" s="105" t="s">
        <v>584</v>
      </c>
      <c r="H932" s="101" t="s">
        <v>583</v>
      </c>
      <c r="I932" s="106">
        <v>8.17</v>
      </c>
      <c r="J932" s="101">
        <v>971</v>
      </c>
      <c r="K932" s="106">
        <f t="shared" si="43"/>
        <v>7933.07</v>
      </c>
      <c r="L932" s="106">
        <f t="shared" si="42"/>
        <v>793.30700000000002</v>
      </c>
      <c r="M932" s="106">
        <f t="shared" si="44"/>
        <v>8726.3770000000004</v>
      </c>
    </row>
    <row r="933" spans="1:13" s="101" customFormat="1" ht="20" customHeight="1" x14ac:dyDescent="0.2">
      <c r="A933" s="126">
        <v>931</v>
      </c>
      <c r="B933" s="105" t="s">
        <v>582</v>
      </c>
      <c r="C933" s="105" t="s">
        <v>331</v>
      </c>
      <c r="D933" s="105" t="s">
        <v>581</v>
      </c>
      <c r="E933" s="115">
        <v>46400</v>
      </c>
      <c r="F933" s="105" t="s">
        <v>580</v>
      </c>
      <c r="G933" s="105" t="s">
        <v>579</v>
      </c>
      <c r="H933" s="101" t="s">
        <v>578</v>
      </c>
      <c r="I933" s="106">
        <v>7.92</v>
      </c>
      <c r="J933" s="101">
        <v>15</v>
      </c>
      <c r="K933" s="106">
        <f t="shared" si="43"/>
        <v>118.8</v>
      </c>
      <c r="L933" s="106">
        <f t="shared" si="42"/>
        <v>11.88</v>
      </c>
      <c r="M933" s="106">
        <f t="shared" si="44"/>
        <v>130.68</v>
      </c>
    </row>
    <row r="934" spans="1:13" s="101" customFormat="1" ht="20" customHeight="1" x14ac:dyDescent="0.2">
      <c r="A934" s="126">
        <v>932</v>
      </c>
      <c r="B934" s="105" t="s">
        <v>577</v>
      </c>
      <c r="C934" s="105" t="s">
        <v>576</v>
      </c>
      <c r="D934" s="105" t="s">
        <v>575</v>
      </c>
      <c r="E934" s="115">
        <v>46401</v>
      </c>
      <c r="F934" s="105" t="s">
        <v>574</v>
      </c>
      <c r="G934" s="105" t="s">
        <v>573</v>
      </c>
      <c r="H934" s="101" t="s">
        <v>572</v>
      </c>
      <c r="I934" s="106">
        <v>8.35</v>
      </c>
      <c r="J934" s="101">
        <v>985</v>
      </c>
      <c r="K934" s="106">
        <f t="shared" si="43"/>
        <v>8224.75</v>
      </c>
      <c r="L934" s="106">
        <f t="shared" si="42"/>
        <v>822.47500000000002</v>
      </c>
      <c r="M934" s="106">
        <f t="shared" si="44"/>
        <v>9047.2250000000004</v>
      </c>
    </row>
    <row r="935" spans="1:13" s="101" customFormat="1" ht="20" customHeight="1" x14ac:dyDescent="0.2">
      <c r="A935" s="126">
        <v>933</v>
      </c>
      <c r="B935" s="105" t="s">
        <v>571</v>
      </c>
      <c r="C935" s="105" t="s">
        <v>570</v>
      </c>
      <c r="D935" s="105" t="s">
        <v>569</v>
      </c>
      <c r="E935" s="115">
        <v>46402</v>
      </c>
      <c r="F935" s="105" t="s">
        <v>568</v>
      </c>
      <c r="G935" s="105" t="s">
        <v>567</v>
      </c>
      <c r="H935" s="101" t="s">
        <v>566</v>
      </c>
      <c r="I935" s="106">
        <v>7.56</v>
      </c>
      <c r="J935" s="101">
        <v>304</v>
      </c>
      <c r="K935" s="106">
        <f t="shared" si="43"/>
        <v>2298.2399999999998</v>
      </c>
      <c r="L935" s="106">
        <f t="shared" si="42"/>
        <v>229.82399999999998</v>
      </c>
      <c r="M935" s="106">
        <f t="shared" si="44"/>
        <v>2528.0639999999999</v>
      </c>
    </row>
    <row r="936" spans="1:13" s="101" customFormat="1" ht="20" customHeight="1" x14ac:dyDescent="0.2">
      <c r="A936" s="126">
        <v>934</v>
      </c>
      <c r="B936" s="105" t="s">
        <v>565</v>
      </c>
      <c r="C936" s="105" t="s">
        <v>564</v>
      </c>
      <c r="D936" s="105" t="s">
        <v>563</v>
      </c>
      <c r="E936" s="115">
        <v>46405</v>
      </c>
      <c r="F936" s="105" t="s">
        <v>5213</v>
      </c>
      <c r="G936" s="105" t="s">
        <v>562</v>
      </c>
      <c r="H936" s="101" t="s">
        <v>561</v>
      </c>
      <c r="I936" s="106">
        <v>6.81</v>
      </c>
      <c r="J936" s="101">
        <v>252</v>
      </c>
      <c r="K936" s="106">
        <f t="shared" si="43"/>
        <v>1716.12</v>
      </c>
      <c r="L936" s="106">
        <f t="shared" si="42"/>
        <v>171.61199999999999</v>
      </c>
      <c r="M936" s="106">
        <f t="shared" si="44"/>
        <v>1887.732</v>
      </c>
    </row>
    <row r="937" spans="1:13" s="101" customFormat="1" ht="20" customHeight="1" x14ac:dyDescent="0.2">
      <c r="A937" s="126">
        <v>935</v>
      </c>
      <c r="B937" s="105" t="s">
        <v>560</v>
      </c>
      <c r="C937" s="105" t="s">
        <v>548</v>
      </c>
      <c r="D937" s="105" t="s">
        <v>559</v>
      </c>
      <c r="E937" s="115">
        <v>46406</v>
      </c>
      <c r="F937" s="105" t="s">
        <v>558</v>
      </c>
      <c r="G937" s="105" t="s">
        <v>557</v>
      </c>
      <c r="H937" s="101" t="s">
        <v>556</v>
      </c>
      <c r="I937" s="106">
        <v>7.3</v>
      </c>
      <c r="J937" s="101">
        <v>980</v>
      </c>
      <c r="K937" s="106">
        <f t="shared" si="43"/>
        <v>7154</v>
      </c>
      <c r="L937" s="106">
        <f t="shared" si="42"/>
        <v>715.40000000000009</v>
      </c>
      <c r="M937" s="106">
        <f t="shared" si="44"/>
        <v>7869.4</v>
      </c>
    </row>
    <row r="938" spans="1:13" s="101" customFormat="1" ht="20" customHeight="1" x14ac:dyDescent="0.2">
      <c r="A938" s="126">
        <v>936</v>
      </c>
      <c r="B938" s="105" t="s">
        <v>555</v>
      </c>
      <c r="C938" s="105" t="s">
        <v>554</v>
      </c>
      <c r="D938" s="105" t="s">
        <v>553</v>
      </c>
      <c r="E938" s="115">
        <v>46407</v>
      </c>
      <c r="F938" s="105" t="s">
        <v>552</v>
      </c>
      <c r="G938" s="105" t="s">
        <v>551</v>
      </c>
      <c r="H938" s="101" t="s">
        <v>550</v>
      </c>
      <c r="I938" s="106">
        <v>6.88</v>
      </c>
      <c r="J938" s="101">
        <v>224</v>
      </c>
      <c r="K938" s="106">
        <f t="shared" si="43"/>
        <v>1541.12</v>
      </c>
      <c r="L938" s="106">
        <f t="shared" si="42"/>
        <v>154.11199999999999</v>
      </c>
      <c r="M938" s="106">
        <f t="shared" si="44"/>
        <v>1695.232</v>
      </c>
    </row>
    <row r="939" spans="1:13" s="101" customFormat="1" ht="20" customHeight="1" x14ac:dyDescent="0.2">
      <c r="A939" s="126">
        <v>937</v>
      </c>
      <c r="B939" s="105" t="s">
        <v>549</v>
      </c>
      <c r="C939" s="105" t="s">
        <v>548</v>
      </c>
      <c r="D939" s="105" t="s">
        <v>547</v>
      </c>
      <c r="E939" s="115">
        <v>46408</v>
      </c>
      <c r="F939" s="105" t="s">
        <v>546</v>
      </c>
      <c r="G939" s="105" t="s">
        <v>545</v>
      </c>
      <c r="H939" s="101" t="s">
        <v>544</v>
      </c>
      <c r="I939" s="106">
        <v>9.2100000000000009</v>
      </c>
      <c r="J939" s="101">
        <v>170</v>
      </c>
      <c r="K939" s="106">
        <f t="shared" si="43"/>
        <v>1565.7</v>
      </c>
      <c r="L939" s="106">
        <f t="shared" si="42"/>
        <v>156.57000000000002</v>
      </c>
      <c r="M939" s="106">
        <f t="shared" si="44"/>
        <v>1722.27</v>
      </c>
    </row>
    <row r="940" spans="1:13" s="101" customFormat="1" ht="20" customHeight="1" x14ac:dyDescent="0.2">
      <c r="A940" s="126">
        <v>938</v>
      </c>
      <c r="B940" s="105" t="s">
        <v>543</v>
      </c>
      <c r="C940" s="105" t="s">
        <v>542</v>
      </c>
      <c r="D940" s="105" t="s">
        <v>541</v>
      </c>
      <c r="E940" s="115">
        <v>46409</v>
      </c>
      <c r="F940" s="105" t="s">
        <v>540</v>
      </c>
      <c r="G940" s="105" t="s">
        <v>539</v>
      </c>
      <c r="H940" s="101" t="s">
        <v>538</v>
      </c>
      <c r="I940" s="106">
        <v>6.35</v>
      </c>
      <c r="J940" s="101">
        <v>109</v>
      </c>
      <c r="K940" s="106">
        <f t="shared" si="43"/>
        <v>692.15</v>
      </c>
      <c r="L940" s="106">
        <f t="shared" si="42"/>
        <v>69.215000000000003</v>
      </c>
      <c r="M940" s="106">
        <f t="shared" si="44"/>
        <v>761.36500000000001</v>
      </c>
    </row>
    <row r="941" spans="1:13" s="101" customFormat="1" ht="20" customHeight="1" x14ac:dyDescent="0.2">
      <c r="A941" s="126">
        <v>939</v>
      </c>
      <c r="B941" s="105" t="s">
        <v>537</v>
      </c>
      <c r="C941" s="105" t="s">
        <v>536</v>
      </c>
      <c r="D941" s="105" t="s">
        <v>535</v>
      </c>
      <c r="E941" s="115">
        <v>46412</v>
      </c>
      <c r="F941" s="105" t="s">
        <v>534</v>
      </c>
      <c r="G941" s="105" t="s">
        <v>533</v>
      </c>
      <c r="H941" s="101" t="s">
        <v>532</v>
      </c>
      <c r="I941" s="106">
        <v>8.2799999999999994</v>
      </c>
      <c r="J941" s="101">
        <v>747</v>
      </c>
      <c r="K941" s="106">
        <f t="shared" si="43"/>
        <v>6185.16</v>
      </c>
      <c r="L941" s="106">
        <f t="shared" si="42"/>
        <v>618.51600000000008</v>
      </c>
      <c r="M941" s="106">
        <f t="shared" si="44"/>
        <v>6803.6759999999995</v>
      </c>
    </row>
    <row r="942" spans="1:13" s="101" customFormat="1" ht="20" customHeight="1" x14ac:dyDescent="0.2">
      <c r="A942" s="126">
        <v>940</v>
      </c>
      <c r="B942" s="105" t="s">
        <v>531</v>
      </c>
      <c r="C942" s="105" t="s">
        <v>365</v>
      </c>
      <c r="D942" s="105" t="s">
        <v>530</v>
      </c>
      <c r="E942" s="115">
        <v>46413</v>
      </c>
      <c r="F942" s="105" t="s">
        <v>529</v>
      </c>
      <c r="G942" s="105" t="s">
        <v>528</v>
      </c>
      <c r="H942" s="101" t="s">
        <v>527</v>
      </c>
      <c r="I942" s="106">
        <v>6.56</v>
      </c>
      <c r="J942" s="101">
        <v>906</v>
      </c>
      <c r="K942" s="106">
        <f t="shared" si="43"/>
        <v>5943.36</v>
      </c>
      <c r="L942" s="106">
        <f t="shared" si="42"/>
        <v>594.33600000000001</v>
      </c>
      <c r="M942" s="106">
        <f t="shared" si="44"/>
        <v>6537.6959999999999</v>
      </c>
    </row>
    <row r="943" spans="1:13" s="101" customFormat="1" ht="20" customHeight="1" x14ac:dyDescent="0.2">
      <c r="A943" s="126">
        <v>941</v>
      </c>
      <c r="B943" s="105" t="s">
        <v>526</v>
      </c>
      <c r="C943" s="105" t="s">
        <v>525</v>
      </c>
      <c r="D943" s="105" t="s">
        <v>524</v>
      </c>
      <c r="E943" s="115">
        <v>46414</v>
      </c>
      <c r="F943" s="105" t="s">
        <v>523</v>
      </c>
      <c r="G943" s="105" t="s">
        <v>522</v>
      </c>
      <c r="H943" s="101" t="s">
        <v>521</v>
      </c>
      <c r="I943" s="106">
        <v>7.13</v>
      </c>
      <c r="J943" s="101">
        <v>823</v>
      </c>
      <c r="K943" s="106">
        <f t="shared" si="43"/>
        <v>5867.99</v>
      </c>
      <c r="L943" s="106">
        <f t="shared" si="42"/>
        <v>586.79899999999998</v>
      </c>
      <c r="M943" s="106">
        <f t="shared" si="44"/>
        <v>6454.7889999999998</v>
      </c>
    </row>
    <row r="944" spans="1:13" s="101" customFormat="1" ht="20" customHeight="1" x14ac:dyDescent="0.2">
      <c r="A944" s="126">
        <v>942</v>
      </c>
      <c r="B944" s="105" t="s">
        <v>520</v>
      </c>
      <c r="C944" s="105" t="s">
        <v>15</v>
      </c>
      <c r="D944" s="105" t="s">
        <v>519</v>
      </c>
      <c r="E944" s="115">
        <v>46415</v>
      </c>
      <c r="F944" s="105" t="s">
        <v>518</v>
      </c>
      <c r="G944" s="105" t="s">
        <v>517</v>
      </c>
      <c r="H944" s="101" t="s">
        <v>516</v>
      </c>
      <c r="I944" s="106">
        <v>9.26</v>
      </c>
      <c r="J944" s="101">
        <v>372</v>
      </c>
      <c r="K944" s="106">
        <f t="shared" si="43"/>
        <v>3444.72</v>
      </c>
      <c r="L944" s="106">
        <f t="shared" si="42"/>
        <v>344.47199999999998</v>
      </c>
      <c r="M944" s="106">
        <f t="shared" si="44"/>
        <v>3789.192</v>
      </c>
    </row>
    <row r="945" spans="1:13" s="101" customFormat="1" ht="20" customHeight="1" x14ac:dyDescent="0.2">
      <c r="A945" s="126">
        <v>943</v>
      </c>
      <c r="B945" s="105" t="s">
        <v>38</v>
      </c>
      <c r="C945" s="105" t="s">
        <v>515</v>
      </c>
      <c r="D945" s="105" t="s">
        <v>514</v>
      </c>
      <c r="E945" s="115">
        <v>46416</v>
      </c>
      <c r="F945" s="105" t="s">
        <v>513</v>
      </c>
      <c r="G945" s="105" t="s">
        <v>512</v>
      </c>
      <c r="H945" s="101" t="s">
        <v>511</v>
      </c>
      <c r="I945" s="106">
        <v>7.24</v>
      </c>
      <c r="J945" s="101">
        <v>522</v>
      </c>
      <c r="K945" s="106">
        <f t="shared" si="43"/>
        <v>3779.28</v>
      </c>
      <c r="L945" s="106">
        <f t="shared" si="42"/>
        <v>377.92800000000005</v>
      </c>
      <c r="M945" s="106">
        <f t="shared" si="44"/>
        <v>4157.2080000000005</v>
      </c>
    </row>
    <row r="946" spans="1:13" s="101" customFormat="1" ht="20" customHeight="1" x14ac:dyDescent="0.2">
      <c r="A946" s="126">
        <v>944</v>
      </c>
      <c r="B946" s="105" t="s">
        <v>510</v>
      </c>
      <c r="C946" s="105" t="s">
        <v>509</v>
      </c>
      <c r="D946" s="105" t="s">
        <v>508</v>
      </c>
      <c r="E946" s="115">
        <v>46419</v>
      </c>
      <c r="F946" s="105" t="s">
        <v>507</v>
      </c>
      <c r="G946" s="105" t="s">
        <v>506</v>
      </c>
      <c r="H946" s="101" t="s">
        <v>505</v>
      </c>
      <c r="I946" s="106">
        <v>7.65</v>
      </c>
      <c r="J946" s="101">
        <v>628</v>
      </c>
      <c r="K946" s="106">
        <f t="shared" si="43"/>
        <v>4804.2</v>
      </c>
      <c r="L946" s="106">
        <f t="shared" si="42"/>
        <v>480.42</v>
      </c>
      <c r="M946" s="106">
        <f t="shared" si="44"/>
        <v>5284.62</v>
      </c>
    </row>
    <row r="947" spans="1:13" s="101" customFormat="1" ht="20" customHeight="1" x14ac:dyDescent="0.2">
      <c r="A947" s="126">
        <v>945</v>
      </c>
      <c r="B947" s="105" t="s">
        <v>504</v>
      </c>
      <c r="C947" s="105" t="s">
        <v>503</v>
      </c>
      <c r="D947" s="105" t="s">
        <v>502</v>
      </c>
      <c r="E947" s="115">
        <v>46420</v>
      </c>
      <c r="F947" s="105" t="s">
        <v>501</v>
      </c>
      <c r="G947" s="105" t="s">
        <v>500</v>
      </c>
      <c r="H947" s="101" t="s">
        <v>499</v>
      </c>
      <c r="I947" s="106">
        <v>6.24</v>
      </c>
      <c r="J947" s="101">
        <v>634</v>
      </c>
      <c r="K947" s="106">
        <f t="shared" si="43"/>
        <v>3956.1600000000003</v>
      </c>
      <c r="L947" s="106">
        <f t="shared" si="42"/>
        <v>395.61600000000004</v>
      </c>
      <c r="M947" s="106">
        <f t="shared" si="44"/>
        <v>4351.7760000000007</v>
      </c>
    </row>
    <row r="948" spans="1:13" s="101" customFormat="1" ht="20" customHeight="1" x14ac:dyDescent="0.2">
      <c r="A948" s="126">
        <v>946</v>
      </c>
      <c r="B948" s="105" t="s">
        <v>498</v>
      </c>
      <c r="C948" s="105" t="s">
        <v>497</v>
      </c>
      <c r="D948" s="105" t="s">
        <v>496</v>
      </c>
      <c r="E948" s="115">
        <v>46421</v>
      </c>
      <c r="F948" s="105" t="s">
        <v>5214</v>
      </c>
      <c r="G948" s="105" t="s">
        <v>495</v>
      </c>
      <c r="H948" s="101" t="s">
        <v>494</v>
      </c>
      <c r="I948" s="106">
        <v>7.19</v>
      </c>
      <c r="J948" s="101">
        <v>869</v>
      </c>
      <c r="K948" s="106">
        <f t="shared" si="43"/>
        <v>6248.1100000000006</v>
      </c>
      <c r="L948" s="106">
        <f t="shared" si="42"/>
        <v>624.81100000000015</v>
      </c>
      <c r="M948" s="106">
        <f t="shared" si="44"/>
        <v>6872.9210000000003</v>
      </c>
    </row>
    <row r="949" spans="1:13" s="101" customFormat="1" ht="20" customHeight="1" x14ac:dyDescent="0.2">
      <c r="A949" s="126">
        <v>947</v>
      </c>
      <c r="B949" s="105" t="s">
        <v>493</v>
      </c>
      <c r="C949" s="105" t="s">
        <v>492</v>
      </c>
      <c r="D949" s="105" t="s">
        <v>491</v>
      </c>
      <c r="E949" s="115">
        <v>46422</v>
      </c>
      <c r="F949" s="105" t="s">
        <v>490</v>
      </c>
      <c r="G949" s="105" t="s">
        <v>489</v>
      </c>
      <c r="H949" s="101" t="s">
        <v>488</v>
      </c>
      <c r="I949" s="106">
        <v>8.32</v>
      </c>
      <c r="J949" s="101">
        <v>704</v>
      </c>
      <c r="K949" s="106">
        <f t="shared" si="43"/>
        <v>5857.2800000000007</v>
      </c>
      <c r="L949" s="106">
        <f t="shared" si="42"/>
        <v>585.72800000000007</v>
      </c>
      <c r="M949" s="106">
        <f t="shared" si="44"/>
        <v>6443.0080000000007</v>
      </c>
    </row>
    <row r="950" spans="1:13" s="101" customFormat="1" ht="20" customHeight="1" x14ac:dyDescent="0.2">
      <c r="A950" s="126">
        <v>948</v>
      </c>
      <c r="B950" s="105" t="s">
        <v>487</v>
      </c>
      <c r="C950" s="105" t="s">
        <v>486</v>
      </c>
      <c r="D950" s="105" t="s">
        <v>485</v>
      </c>
      <c r="E950" s="115">
        <v>46423</v>
      </c>
      <c r="F950" s="105" t="s">
        <v>484</v>
      </c>
      <c r="G950" s="105" t="s">
        <v>483</v>
      </c>
      <c r="H950" s="101" t="s">
        <v>482</v>
      </c>
      <c r="I950" s="106">
        <v>5.91</v>
      </c>
      <c r="J950" s="101">
        <v>945</v>
      </c>
      <c r="K950" s="106">
        <f t="shared" si="43"/>
        <v>5584.95</v>
      </c>
      <c r="L950" s="106">
        <f t="shared" si="42"/>
        <v>558.495</v>
      </c>
      <c r="M950" s="106">
        <f t="shared" si="44"/>
        <v>6143.4449999999997</v>
      </c>
    </row>
    <row r="951" spans="1:13" s="101" customFormat="1" ht="20" customHeight="1" x14ac:dyDescent="0.2">
      <c r="A951" s="126">
        <v>949</v>
      </c>
      <c r="B951" s="105" t="s">
        <v>481</v>
      </c>
      <c r="C951" s="105" t="s">
        <v>480</v>
      </c>
      <c r="D951" s="105" t="s">
        <v>479</v>
      </c>
      <c r="E951" s="115">
        <v>46426</v>
      </c>
      <c r="F951" s="105" t="s">
        <v>478</v>
      </c>
      <c r="G951" s="105" t="s">
        <v>477</v>
      </c>
      <c r="H951" s="101" t="s">
        <v>476</v>
      </c>
      <c r="I951" s="106">
        <v>6.18</v>
      </c>
      <c r="J951" s="101">
        <v>872</v>
      </c>
      <c r="K951" s="106">
        <f t="shared" si="43"/>
        <v>5388.96</v>
      </c>
      <c r="L951" s="106">
        <f t="shared" si="42"/>
        <v>538.89600000000007</v>
      </c>
      <c r="M951" s="106">
        <f t="shared" si="44"/>
        <v>5927.8559999999998</v>
      </c>
    </row>
    <row r="952" spans="1:13" s="101" customFormat="1" ht="20" customHeight="1" x14ac:dyDescent="0.2">
      <c r="A952" s="126">
        <v>950</v>
      </c>
      <c r="B952" s="105" t="s">
        <v>475</v>
      </c>
      <c r="C952" s="105" t="s">
        <v>474</v>
      </c>
      <c r="D952" s="105" t="s">
        <v>473</v>
      </c>
      <c r="E952" s="115">
        <v>46427</v>
      </c>
      <c r="F952" s="105" t="s">
        <v>472</v>
      </c>
      <c r="G952" s="105" t="s">
        <v>471</v>
      </c>
      <c r="H952" s="101" t="s">
        <v>470</v>
      </c>
      <c r="I952" s="106">
        <v>6.93</v>
      </c>
      <c r="J952" s="101">
        <v>67</v>
      </c>
      <c r="K952" s="106">
        <f t="shared" si="43"/>
        <v>464.31</v>
      </c>
      <c r="L952" s="106">
        <f t="shared" si="42"/>
        <v>46.431000000000004</v>
      </c>
      <c r="M952" s="106">
        <f t="shared" si="44"/>
        <v>510.74099999999999</v>
      </c>
    </row>
    <row r="953" spans="1:13" s="101" customFormat="1" ht="20" customHeight="1" x14ac:dyDescent="0.2">
      <c r="A953" s="126">
        <v>951</v>
      </c>
      <c r="B953" s="105" t="s">
        <v>354</v>
      </c>
      <c r="C953" s="105" t="s">
        <v>469</v>
      </c>
      <c r="D953" s="105" t="s">
        <v>468</v>
      </c>
      <c r="E953" s="115">
        <v>46428</v>
      </c>
      <c r="F953" s="105" t="s">
        <v>467</v>
      </c>
      <c r="G953" s="105" t="s">
        <v>466</v>
      </c>
      <c r="H953" s="101" t="s">
        <v>465</v>
      </c>
      <c r="I953" s="106">
        <v>5.93</v>
      </c>
      <c r="J953" s="101">
        <v>147</v>
      </c>
      <c r="K953" s="106">
        <f t="shared" si="43"/>
        <v>871.70999999999992</v>
      </c>
      <c r="L953" s="106">
        <f t="shared" si="42"/>
        <v>87.170999999999992</v>
      </c>
      <c r="M953" s="106">
        <f t="shared" si="44"/>
        <v>958.88099999999986</v>
      </c>
    </row>
    <row r="954" spans="1:13" s="101" customFormat="1" ht="20" customHeight="1" x14ac:dyDescent="0.2">
      <c r="A954" s="126">
        <v>952</v>
      </c>
      <c r="B954" s="105" t="s">
        <v>464</v>
      </c>
      <c r="C954" s="105" t="s">
        <v>463</v>
      </c>
      <c r="D954" s="105" t="s">
        <v>462</v>
      </c>
      <c r="E954" s="115">
        <v>46429</v>
      </c>
      <c r="F954" s="105" t="s">
        <v>5215</v>
      </c>
      <c r="G954" s="105" t="s">
        <v>461</v>
      </c>
      <c r="H954" s="101" t="s">
        <v>460</v>
      </c>
      <c r="I954" s="106">
        <v>7.93</v>
      </c>
      <c r="J954" s="101">
        <v>326</v>
      </c>
      <c r="K954" s="106">
        <f t="shared" si="43"/>
        <v>2585.1799999999998</v>
      </c>
      <c r="L954" s="106">
        <f t="shared" si="42"/>
        <v>258.51799999999997</v>
      </c>
      <c r="M954" s="106">
        <f t="shared" si="44"/>
        <v>2843.6979999999999</v>
      </c>
    </row>
    <row r="955" spans="1:13" s="101" customFormat="1" ht="20" customHeight="1" x14ac:dyDescent="0.2">
      <c r="A955" s="126">
        <v>953</v>
      </c>
      <c r="B955" s="105" t="s">
        <v>459</v>
      </c>
      <c r="C955" s="105" t="s">
        <v>458</v>
      </c>
      <c r="D955" s="105" t="s">
        <v>457</v>
      </c>
      <c r="E955" s="115">
        <v>46430</v>
      </c>
      <c r="F955" s="105" t="s">
        <v>456</v>
      </c>
      <c r="G955" s="105" t="s">
        <v>455</v>
      </c>
      <c r="H955" s="101" t="s">
        <v>454</v>
      </c>
      <c r="I955" s="106">
        <v>6.59</v>
      </c>
      <c r="J955" s="101">
        <v>200</v>
      </c>
      <c r="K955" s="106">
        <f t="shared" si="43"/>
        <v>1318</v>
      </c>
      <c r="L955" s="106">
        <f t="shared" si="42"/>
        <v>131.80000000000001</v>
      </c>
      <c r="M955" s="106">
        <f t="shared" si="44"/>
        <v>1449.8</v>
      </c>
    </row>
    <row r="956" spans="1:13" s="101" customFormat="1" ht="20" customHeight="1" x14ac:dyDescent="0.2">
      <c r="A956" s="126">
        <v>954</v>
      </c>
      <c r="B956" s="105" t="s">
        <v>453</v>
      </c>
      <c r="C956" s="105" t="s">
        <v>452</v>
      </c>
      <c r="D956" s="105" t="s">
        <v>451</v>
      </c>
      <c r="E956" s="115">
        <v>46433</v>
      </c>
      <c r="F956" s="105" t="s">
        <v>450</v>
      </c>
      <c r="G956" s="105" t="s">
        <v>449</v>
      </c>
      <c r="H956" s="101" t="s">
        <v>448</v>
      </c>
      <c r="I956" s="106">
        <v>6.6</v>
      </c>
      <c r="J956" s="101">
        <v>59</v>
      </c>
      <c r="K956" s="106">
        <f t="shared" si="43"/>
        <v>389.4</v>
      </c>
      <c r="L956" s="106">
        <f t="shared" si="42"/>
        <v>38.94</v>
      </c>
      <c r="M956" s="106">
        <f t="shared" si="44"/>
        <v>428.34</v>
      </c>
    </row>
    <row r="957" spans="1:13" s="101" customFormat="1" ht="20" customHeight="1" x14ac:dyDescent="0.2">
      <c r="A957" s="126">
        <v>955</v>
      </c>
      <c r="B957" s="105" t="s">
        <v>424</v>
      </c>
      <c r="C957" s="105" t="s">
        <v>447</v>
      </c>
      <c r="D957" s="105" t="s">
        <v>446</v>
      </c>
      <c r="E957" s="115">
        <v>46434</v>
      </c>
      <c r="F957" s="105" t="s">
        <v>445</v>
      </c>
      <c r="G957" s="105" t="s">
        <v>444</v>
      </c>
      <c r="H957" s="101" t="s">
        <v>443</v>
      </c>
      <c r="I957" s="106">
        <v>9.56</v>
      </c>
      <c r="J957" s="101">
        <v>712</v>
      </c>
      <c r="K957" s="106">
        <f t="shared" si="43"/>
        <v>6806.72</v>
      </c>
      <c r="L957" s="106">
        <f t="shared" si="42"/>
        <v>680.67200000000003</v>
      </c>
      <c r="M957" s="106">
        <f t="shared" si="44"/>
        <v>7487.3919999999998</v>
      </c>
    </row>
    <row r="958" spans="1:13" s="101" customFormat="1" ht="20" customHeight="1" x14ac:dyDescent="0.2">
      <c r="A958" s="126">
        <v>956</v>
      </c>
      <c r="B958" s="105" t="s">
        <v>442</v>
      </c>
      <c r="C958" s="105" t="s">
        <v>441</v>
      </c>
      <c r="D958" s="105" t="s">
        <v>440</v>
      </c>
      <c r="E958" s="115">
        <v>46435</v>
      </c>
      <c r="F958" s="105" t="s">
        <v>439</v>
      </c>
      <c r="G958" s="105" t="s">
        <v>438</v>
      </c>
      <c r="H958" s="101" t="s">
        <v>437</v>
      </c>
      <c r="I958" s="106">
        <v>5.52</v>
      </c>
      <c r="J958" s="101">
        <v>292</v>
      </c>
      <c r="K958" s="106">
        <f t="shared" si="43"/>
        <v>1611.84</v>
      </c>
      <c r="L958" s="106">
        <f t="shared" si="42"/>
        <v>161.184</v>
      </c>
      <c r="M958" s="106">
        <f t="shared" si="44"/>
        <v>1773.0239999999999</v>
      </c>
    </row>
    <row r="959" spans="1:13" s="101" customFormat="1" ht="20" customHeight="1" x14ac:dyDescent="0.2">
      <c r="A959" s="126">
        <v>957</v>
      </c>
      <c r="B959" s="105" t="s">
        <v>436</v>
      </c>
      <c r="C959" s="105" t="s">
        <v>435</v>
      </c>
      <c r="D959" s="105" t="s">
        <v>434</v>
      </c>
      <c r="E959" s="115">
        <v>46436</v>
      </c>
      <c r="F959" s="105" t="s">
        <v>433</v>
      </c>
      <c r="G959" s="105" t="s">
        <v>432</v>
      </c>
      <c r="H959" s="101" t="s">
        <v>431</v>
      </c>
      <c r="I959" s="106">
        <v>6.05</v>
      </c>
      <c r="J959" s="101">
        <v>859</v>
      </c>
      <c r="K959" s="106">
        <f t="shared" si="43"/>
        <v>5196.95</v>
      </c>
      <c r="L959" s="106">
        <f t="shared" si="42"/>
        <v>519.69500000000005</v>
      </c>
      <c r="M959" s="106">
        <f t="shared" si="44"/>
        <v>5716.6449999999995</v>
      </c>
    </row>
    <row r="960" spans="1:13" s="101" customFormat="1" ht="20" customHeight="1" x14ac:dyDescent="0.2">
      <c r="A960" s="126">
        <v>958</v>
      </c>
      <c r="B960" s="105" t="s">
        <v>430</v>
      </c>
      <c r="C960" s="105" t="s">
        <v>429</v>
      </c>
      <c r="D960" s="105" t="s">
        <v>428</v>
      </c>
      <c r="E960" s="115">
        <v>46437</v>
      </c>
      <c r="F960" s="105" t="s">
        <v>427</v>
      </c>
      <c r="G960" s="105" t="s">
        <v>426</v>
      </c>
      <c r="H960" s="101" t="s">
        <v>425</v>
      </c>
      <c r="I960" s="106">
        <v>9.81</v>
      </c>
      <c r="J960" s="101">
        <v>334</v>
      </c>
      <c r="K960" s="106">
        <f t="shared" si="43"/>
        <v>3276.54</v>
      </c>
      <c r="L960" s="106">
        <f t="shared" si="42"/>
        <v>327.654</v>
      </c>
      <c r="M960" s="106">
        <f t="shared" si="44"/>
        <v>3604.194</v>
      </c>
    </row>
    <row r="961" spans="1:13" s="101" customFormat="1" ht="20" customHeight="1" x14ac:dyDescent="0.2">
      <c r="A961" s="126">
        <v>959</v>
      </c>
      <c r="B961" s="105" t="s">
        <v>424</v>
      </c>
      <c r="C961" s="105" t="s">
        <v>343</v>
      </c>
      <c r="D961" s="105" t="s">
        <v>423</v>
      </c>
      <c r="E961" s="115">
        <v>46440</v>
      </c>
      <c r="F961" s="105" t="s">
        <v>422</v>
      </c>
      <c r="G961" s="105" t="s">
        <v>421</v>
      </c>
      <c r="H961" s="101" t="s">
        <v>420</v>
      </c>
      <c r="I961" s="106">
        <v>7.14</v>
      </c>
      <c r="J961" s="101">
        <v>752</v>
      </c>
      <c r="K961" s="106">
        <f t="shared" si="43"/>
        <v>5369.28</v>
      </c>
      <c r="L961" s="106">
        <f t="shared" si="42"/>
        <v>536.928</v>
      </c>
      <c r="M961" s="106">
        <f t="shared" si="44"/>
        <v>5906.2079999999996</v>
      </c>
    </row>
    <row r="962" spans="1:13" s="101" customFormat="1" ht="20" customHeight="1" x14ac:dyDescent="0.2">
      <c r="A962" s="126">
        <v>960</v>
      </c>
      <c r="B962" s="105" t="s">
        <v>419</v>
      </c>
      <c r="C962" s="105" t="s">
        <v>418</v>
      </c>
      <c r="D962" s="105" t="s">
        <v>417</v>
      </c>
      <c r="E962" s="115">
        <v>46441</v>
      </c>
      <c r="F962" s="105" t="s">
        <v>416</v>
      </c>
      <c r="G962" s="105" t="s">
        <v>415</v>
      </c>
      <c r="H962" s="101" t="s">
        <v>414</v>
      </c>
      <c r="I962" s="106">
        <v>9.69</v>
      </c>
      <c r="J962" s="101">
        <v>287</v>
      </c>
      <c r="K962" s="106">
        <f t="shared" si="43"/>
        <v>2781.0299999999997</v>
      </c>
      <c r="L962" s="106">
        <f t="shared" si="42"/>
        <v>278.10300000000001</v>
      </c>
      <c r="M962" s="106">
        <f t="shared" si="44"/>
        <v>3059.1329999999998</v>
      </c>
    </row>
    <row r="963" spans="1:13" s="101" customFormat="1" ht="20" customHeight="1" x14ac:dyDescent="0.2">
      <c r="A963" s="126">
        <v>961</v>
      </c>
      <c r="B963" s="105" t="s">
        <v>413</v>
      </c>
      <c r="C963" s="105" t="s">
        <v>412</v>
      </c>
      <c r="D963" s="105" t="s">
        <v>411</v>
      </c>
      <c r="E963" s="115">
        <v>46442</v>
      </c>
      <c r="F963" s="105" t="s">
        <v>410</v>
      </c>
      <c r="G963" s="105" t="s">
        <v>409</v>
      </c>
      <c r="H963" s="101" t="s">
        <v>408</v>
      </c>
      <c r="I963" s="106">
        <v>8.5500000000000007</v>
      </c>
      <c r="J963" s="101">
        <v>473</v>
      </c>
      <c r="K963" s="106">
        <f t="shared" si="43"/>
        <v>4044.1500000000005</v>
      </c>
      <c r="L963" s="106">
        <f t="shared" ref="L963:L1002" si="45">K963*Tax_Rate</f>
        <v>404.41500000000008</v>
      </c>
      <c r="M963" s="106">
        <f t="shared" si="44"/>
        <v>4448.5650000000005</v>
      </c>
    </row>
    <row r="964" spans="1:13" s="101" customFormat="1" ht="20" customHeight="1" x14ac:dyDescent="0.2">
      <c r="A964" s="126">
        <v>962</v>
      </c>
      <c r="B964" s="105" t="s">
        <v>407</v>
      </c>
      <c r="C964" s="105" t="s">
        <v>406</v>
      </c>
      <c r="D964" s="105" t="s">
        <v>405</v>
      </c>
      <c r="E964" s="115">
        <v>46443</v>
      </c>
      <c r="F964" s="105" t="s">
        <v>250</v>
      </c>
      <c r="G964" s="105" t="s">
        <v>404</v>
      </c>
      <c r="H964" s="101" t="s">
        <v>403</v>
      </c>
      <c r="I964" s="106">
        <v>5.23</v>
      </c>
      <c r="J964" s="101">
        <v>890</v>
      </c>
      <c r="K964" s="106">
        <f t="shared" ref="K964:K1002" si="46">SUM(I964*J964)</f>
        <v>4654.7000000000007</v>
      </c>
      <c r="L964" s="106">
        <f t="shared" si="45"/>
        <v>465.47000000000008</v>
      </c>
      <c r="M964" s="106">
        <f t="shared" ref="M964:M1002" si="47">SUM(K964+L964)</f>
        <v>5120.170000000001</v>
      </c>
    </row>
    <row r="965" spans="1:13" s="101" customFormat="1" ht="20" customHeight="1" x14ac:dyDescent="0.2">
      <c r="A965" s="126">
        <v>963</v>
      </c>
      <c r="B965" s="105" t="s">
        <v>402</v>
      </c>
      <c r="C965" s="105" t="s">
        <v>401</v>
      </c>
      <c r="D965" s="105" t="s">
        <v>400</v>
      </c>
      <c r="E965" s="115">
        <v>46444</v>
      </c>
      <c r="F965" s="105" t="s">
        <v>399</v>
      </c>
      <c r="G965" s="105" t="s">
        <v>398</v>
      </c>
      <c r="H965" s="101" t="s">
        <v>397</v>
      </c>
      <c r="I965" s="106">
        <v>6.82</v>
      </c>
      <c r="J965" s="101">
        <v>262</v>
      </c>
      <c r="K965" s="106">
        <f t="shared" si="46"/>
        <v>1786.8400000000001</v>
      </c>
      <c r="L965" s="106">
        <f t="shared" si="45"/>
        <v>178.68400000000003</v>
      </c>
      <c r="M965" s="106">
        <f t="shared" si="47"/>
        <v>1965.5240000000001</v>
      </c>
    </row>
    <row r="966" spans="1:13" s="101" customFormat="1" ht="20" customHeight="1" x14ac:dyDescent="0.2">
      <c r="A966" s="126">
        <v>964</v>
      </c>
      <c r="B966" s="105" t="s">
        <v>396</v>
      </c>
      <c r="C966" s="105" t="s">
        <v>395</v>
      </c>
      <c r="D966" s="105" t="s">
        <v>394</v>
      </c>
      <c r="E966" s="115">
        <v>46447</v>
      </c>
      <c r="F966" s="105" t="s">
        <v>393</v>
      </c>
      <c r="G966" s="105" t="s">
        <v>392</v>
      </c>
      <c r="H966" s="101" t="s">
        <v>391</v>
      </c>
      <c r="I966" s="106">
        <v>9.06</v>
      </c>
      <c r="J966" s="101">
        <v>757</v>
      </c>
      <c r="K966" s="106">
        <f t="shared" si="46"/>
        <v>6858.42</v>
      </c>
      <c r="L966" s="106">
        <f t="shared" si="45"/>
        <v>685.8420000000001</v>
      </c>
      <c r="M966" s="106">
        <f t="shared" si="47"/>
        <v>7544.2620000000006</v>
      </c>
    </row>
    <row r="967" spans="1:13" s="101" customFormat="1" ht="20" customHeight="1" x14ac:dyDescent="0.2">
      <c r="A967" s="126">
        <v>965</v>
      </c>
      <c r="B967" s="105" t="s">
        <v>390</v>
      </c>
      <c r="C967" s="105" t="s">
        <v>389</v>
      </c>
      <c r="D967" s="105" t="s">
        <v>388</v>
      </c>
      <c r="E967" s="115">
        <v>46448</v>
      </c>
      <c r="F967" s="105" t="s">
        <v>387</v>
      </c>
      <c r="G967" s="105" t="s">
        <v>386</v>
      </c>
      <c r="H967" s="101" t="s">
        <v>385</v>
      </c>
      <c r="I967" s="106">
        <v>8.4499999999999993</v>
      </c>
      <c r="J967" s="101">
        <v>410</v>
      </c>
      <c r="K967" s="106">
        <f t="shared" si="46"/>
        <v>3464.4999999999995</v>
      </c>
      <c r="L967" s="106">
        <f t="shared" si="45"/>
        <v>346.45</v>
      </c>
      <c r="M967" s="106">
        <f t="shared" si="47"/>
        <v>3810.9499999999994</v>
      </c>
    </row>
    <row r="968" spans="1:13" s="101" customFormat="1" ht="20" customHeight="1" x14ac:dyDescent="0.2">
      <c r="A968" s="126">
        <v>966</v>
      </c>
      <c r="B968" s="105" t="s">
        <v>384</v>
      </c>
      <c r="C968" s="105" t="s">
        <v>383</v>
      </c>
      <c r="D968" s="105" t="s">
        <v>382</v>
      </c>
      <c r="E968" s="115">
        <v>46449</v>
      </c>
      <c r="F968" s="105" t="s">
        <v>381</v>
      </c>
      <c r="G968" s="105" t="s">
        <v>380</v>
      </c>
      <c r="H968" s="101" t="s">
        <v>379</v>
      </c>
      <c r="I968" s="106">
        <v>9.51</v>
      </c>
      <c r="J968" s="101">
        <v>328</v>
      </c>
      <c r="K968" s="106">
        <f t="shared" si="46"/>
        <v>3119.2799999999997</v>
      </c>
      <c r="L968" s="106">
        <f t="shared" si="45"/>
        <v>311.928</v>
      </c>
      <c r="M968" s="106">
        <f t="shared" si="47"/>
        <v>3431.2079999999996</v>
      </c>
    </row>
    <row r="969" spans="1:13" s="101" customFormat="1" ht="20" customHeight="1" x14ac:dyDescent="0.2">
      <c r="A969" s="126">
        <v>967</v>
      </c>
      <c r="B969" s="105" t="s">
        <v>378</v>
      </c>
      <c r="C969" s="105" t="s">
        <v>377</v>
      </c>
      <c r="D969" s="105" t="s">
        <v>376</v>
      </c>
      <c r="E969" s="115">
        <v>46450</v>
      </c>
      <c r="F969" s="105" t="s">
        <v>375</v>
      </c>
      <c r="G969" s="105" t="s">
        <v>374</v>
      </c>
      <c r="H969" s="101" t="s">
        <v>373</v>
      </c>
      <c r="I969" s="106">
        <v>8.7899999999999991</v>
      </c>
      <c r="J969" s="101">
        <v>57</v>
      </c>
      <c r="K969" s="106">
        <f t="shared" si="46"/>
        <v>501.03</v>
      </c>
      <c r="L969" s="106">
        <f t="shared" si="45"/>
        <v>50.103000000000002</v>
      </c>
      <c r="M969" s="106">
        <f t="shared" si="47"/>
        <v>551.13299999999992</v>
      </c>
    </row>
    <row r="970" spans="1:13" s="101" customFormat="1" ht="20" customHeight="1" x14ac:dyDescent="0.2">
      <c r="A970" s="126">
        <v>968</v>
      </c>
      <c r="B970" s="105" t="s">
        <v>372</v>
      </c>
      <c r="C970" s="105" t="s">
        <v>371</v>
      </c>
      <c r="D970" s="105" t="s">
        <v>370</v>
      </c>
      <c r="E970" s="115">
        <v>46451</v>
      </c>
      <c r="F970" s="105" t="s">
        <v>369</v>
      </c>
      <c r="G970" s="105" t="s">
        <v>368</v>
      </c>
      <c r="H970" s="101" t="s">
        <v>367</v>
      </c>
      <c r="I970" s="106">
        <v>7.9</v>
      </c>
      <c r="J970" s="101">
        <v>101</v>
      </c>
      <c r="K970" s="106">
        <f t="shared" si="46"/>
        <v>797.90000000000009</v>
      </c>
      <c r="L970" s="106">
        <f t="shared" si="45"/>
        <v>79.79000000000002</v>
      </c>
      <c r="M970" s="106">
        <f t="shared" si="47"/>
        <v>877.69</v>
      </c>
    </row>
    <row r="971" spans="1:13" s="101" customFormat="1" ht="20" customHeight="1" x14ac:dyDescent="0.2">
      <c r="A971" s="126">
        <v>969</v>
      </c>
      <c r="B971" s="105" t="s">
        <v>366</v>
      </c>
      <c r="C971" s="105" t="s">
        <v>365</v>
      </c>
      <c r="D971" s="105" t="s">
        <v>364</v>
      </c>
      <c r="E971" s="115">
        <v>46454</v>
      </c>
      <c r="F971" s="105" t="s">
        <v>363</v>
      </c>
      <c r="G971" s="105" t="s">
        <v>362</v>
      </c>
      <c r="H971" s="101" t="s">
        <v>361</v>
      </c>
      <c r="I971" s="106">
        <v>8.6999999999999993</v>
      </c>
      <c r="J971" s="101">
        <v>979</v>
      </c>
      <c r="K971" s="106">
        <f t="shared" si="46"/>
        <v>8517.2999999999993</v>
      </c>
      <c r="L971" s="106">
        <f t="shared" si="45"/>
        <v>851.73</v>
      </c>
      <c r="M971" s="106">
        <f t="shared" si="47"/>
        <v>9369.0299999999988</v>
      </c>
    </row>
    <row r="972" spans="1:13" s="101" customFormat="1" ht="20" customHeight="1" x14ac:dyDescent="0.2">
      <c r="A972" s="126">
        <v>970</v>
      </c>
      <c r="B972" s="105" t="s">
        <v>360</v>
      </c>
      <c r="C972" s="105" t="s">
        <v>359</v>
      </c>
      <c r="D972" s="105" t="s">
        <v>358</v>
      </c>
      <c r="E972" s="115">
        <v>46455</v>
      </c>
      <c r="F972" s="105" t="s">
        <v>357</v>
      </c>
      <c r="G972" s="105" t="s">
        <v>356</v>
      </c>
      <c r="H972" s="101" t="s">
        <v>355</v>
      </c>
      <c r="I972" s="106">
        <v>5.29</v>
      </c>
      <c r="J972" s="101">
        <v>954</v>
      </c>
      <c r="K972" s="106">
        <f t="shared" si="46"/>
        <v>5046.66</v>
      </c>
      <c r="L972" s="106">
        <f t="shared" si="45"/>
        <v>504.666</v>
      </c>
      <c r="M972" s="106">
        <f t="shared" si="47"/>
        <v>5551.326</v>
      </c>
    </row>
    <row r="973" spans="1:13" s="101" customFormat="1" ht="20" customHeight="1" x14ac:dyDescent="0.2">
      <c r="A973" s="126">
        <v>971</v>
      </c>
      <c r="B973" s="105" t="s">
        <v>354</v>
      </c>
      <c r="C973" s="105" t="s">
        <v>353</v>
      </c>
      <c r="D973" s="105" t="s">
        <v>352</v>
      </c>
      <c r="E973" s="115">
        <v>46456</v>
      </c>
      <c r="F973" s="105" t="s">
        <v>5216</v>
      </c>
      <c r="G973" s="105" t="s">
        <v>351</v>
      </c>
      <c r="H973" s="101" t="s">
        <v>350</v>
      </c>
      <c r="I973" s="106">
        <v>6.01</v>
      </c>
      <c r="J973" s="101">
        <v>93</v>
      </c>
      <c r="K973" s="106">
        <f t="shared" si="46"/>
        <v>558.92999999999995</v>
      </c>
      <c r="L973" s="106">
        <f t="shared" si="45"/>
        <v>55.893000000000001</v>
      </c>
      <c r="M973" s="106">
        <f t="shared" si="47"/>
        <v>614.82299999999998</v>
      </c>
    </row>
    <row r="974" spans="1:13" s="101" customFormat="1" ht="20" customHeight="1" x14ac:dyDescent="0.2">
      <c r="A974" s="126">
        <v>972</v>
      </c>
      <c r="B974" s="105" t="s">
        <v>349</v>
      </c>
      <c r="C974" s="105" t="s">
        <v>348</v>
      </c>
      <c r="D974" s="105" t="s">
        <v>347</v>
      </c>
      <c r="E974" s="115">
        <v>46457</v>
      </c>
      <c r="F974" s="105" t="s">
        <v>5217</v>
      </c>
      <c r="G974" s="105" t="s">
        <v>346</v>
      </c>
      <c r="H974" s="101" t="s">
        <v>345</v>
      </c>
      <c r="I974" s="106">
        <v>7.79</v>
      </c>
      <c r="J974" s="101">
        <v>857</v>
      </c>
      <c r="K974" s="106">
        <f t="shared" si="46"/>
        <v>6676.03</v>
      </c>
      <c r="L974" s="106">
        <f t="shared" si="45"/>
        <v>667.60300000000007</v>
      </c>
      <c r="M974" s="106">
        <f t="shared" si="47"/>
        <v>7343.6329999999998</v>
      </c>
    </row>
    <row r="975" spans="1:13" s="101" customFormat="1" ht="20" customHeight="1" x14ac:dyDescent="0.2">
      <c r="A975" s="126">
        <v>973</v>
      </c>
      <c r="B975" s="105" t="s">
        <v>344</v>
      </c>
      <c r="C975" s="105" t="s">
        <v>343</v>
      </c>
      <c r="D975" s="105" t="s">
        <v>342</v>
      </c>
      <c r="E975" s="115">
        <v>46458</v>
      </c>
      <c r="F975" s="105" t="s">
        <v>341</v>
      </c>
      <c r="G975" s="105" t="s">
        <v>340</v>
      </c>
      <c r="H975" s="101" t="s">
        <v>339</v>
      </c>
      <c r="I975" s="106">
        <v>7.11</v>
      </c>
      <c r="J975" s="101">
        <v>614</v>
      </c>
      <c r="K975" s="106">
        <f t="shared" si="46"/>
        <v>4365.54</v>
      </c>
      <c r="L975" s="106">
        <f t="shared" si="45"/>
        <v>436.55400000000003</v>
      </c>
      <c r="M975" s="106">
        <f t="shared" si="47"/>
        <v>4802.0940000000001</v>
      </c>
    </row>
    <row r="976" spans="1:13" s="101" customFormat="1" ht="20" customHeight="1" x14ac:dyDescent="0.2">
      <c r="A976" s="126">
        <v>974</v>
      </c>
      <c r="B976" s="105" t="s">
        <v>338</v>
      </c>
      <c r="C976" s="105" t="s">
        <v>337</v>
      </c>
      <c r="D976" s="105" t="s">
        <v>336</v>
      </c>
      <c r="E976" s="115">
        <v>46461</v>
      </c>
      <c r="F976" s="105" t="s">
        <v>335</v>
      </c>
      <c r="G976" s="105" t="s">
        <v>334</v>
      </c>
      <c r="H976" s="101" t="s">
        <v>333</v>
      </c>
      <c r="I976" s="106">
        <v>8.0399999999999991</v>
      </c>
      <c r="J976" s="101">
        <v>200</v>
      </c>
      <c r="K976" s="106">
        <f t="shared" si="46"/>
        <v>1607.9999999999998</v>
      </c>
      <c r="L976" s="106">
        <f t="shared" si="45"/>
        <v>160.79999999999998</v>
      </c>
      <c r="M976" s="106">
        <f t="shared" si="47"/>
        <v>1768.7999999999997</v>
      </c>
    </row>
    <row r="977" spans="1:13" s="101" customFormat="1" ht="20" customHeight="1" x14ac:dyDescent="0.2">
      <c r="A977" s="126">
        <v>975</v>
      </c>
      <c r="B977" s="105" t="s">
        <v>332</v>
      </c>
      <c r="C977" s="105" t="s">
        <v>331</v>
      </c>
      <c r="D977" s="105" t="s">
        <v>330</v>
      </c>
      <c r="E977" s="115">
        <v>46462</v>
      </c>
      <c r="F977" s="105" t="s">
        <v>329</v>
      </c>
      <c r="G977" s="105" t="s">
        <v>328</v>
      </c>
      <c r="H977" s="101" t="s">
        <v>327</v>
      </c>
      <c r="I977" s="106">
        <v>9.81</v>
      </c>
      <c r="J977" s="101">
        <v>383</v>
      </c>
      <c r="K977" s="106">
        <f t="shared" si="46"/>
        <v>3757.23</v>
      </c>
      <c r="L977" s="106">
        <f t="shared" si="45"/>
        <v>375.72300000000001</v>
      </c>
      <c r="M977" s="106">
        <f t="shared" si="47"/>
        <v>4132.9530000000004</v>
      </c>
    </row>
    <row r="978" spans="1:13" s="101" customFormat="1" ht="20" customHeight="1" x14ac:dyDescent="0.2">
      <c r="A978" s="126">
        <v>976</v>
      </c>
      <c r="B978" s="105" t="s">
        <v>326</v>
      </c>
      <c r="C978" s="105" t="s">
        <v>325</v>
      </c>
      <c r="D978" s="105" t="s">
        <v>324</v>
      </c>
      <c r="E978" s="115">
        <v>46463</v>
      </c>
      <c r="F978" s="105" t="s">
        <v>323</v>
      </c>
      <c r="G978" s="105" t="s">
        <v>322</v>
      </c>
      <c r="H978" s="101" t="s">
        <v>321</v>
      </c>
      <c r="I978" s="106">
        <v>5.89</v>
      </c>
      <c r="J978" s="101">
        <v>139</v>
      </c>
      <c r="K978" s="106">
        <f t="shared" si="46"/>
        <v>818.70999999999992</v>
      </c>
      <c r="L978" s="106">
        <f t="shared" si="45"/>
        <v>81.870999999999995</v>
      </c>
      <c r="M978" s="106">
        <f t="shared" si="47"/>
        <v>900.5809999999999</v>
      </c>
    </row>
    <row r="979" spans="1:13" s="101" customFormat="1" ht="20" customHeight="1" x14ac:dyDescent="0.2">
      <c r="A979" s="126">
        <v>977</v>
      </c>
      <c r="B979" s="105" t="s">
        <v>320</v>
      </c>
      <c r="C979" s="105" t="s">
        <v>319</v>
      </c>
      <c r="D979" s="105" t="s">
        <v>318</v>
      </c>
      <c r="E979" s="115">
        <v>46464</v>
      </c>
      <c r="F979" s="105" t="s">
        <v>317</v>
      </c>
      <c r="G979" s="105" t="s">
        <v>316</v>
      </c>
      <c r="H979" s="101" t="s">
        <v>315</v>
      </c>
      <c r="I979" s="106">
        <v>7.65</v>
      </c>
      <c r="J979" s="101">
        <v>968</v>
      </c>
      <c r="K979" s="106">
        <f t="shared" si="46"/>
        <v>7405.2000000000007</v>
      </c>
      <c r="L979" s="106">
        <f t="shared" si="45"/>
        <v>740.5200000000001</v>
      </c>
      <c r="M979" s="106">
        <f t="shared" si="47"/>
        <v>8145.7200000000012</v>
      </c>
    </row>
    <row r="980" spans="1:13" s="101" customFormat="1" ht="20" customHeight="1" x14ac:dyDescent="0.2">
      <c r="A980" s="126">
        <v>978</v>
      </c>
      <c r="B980" s="105" t="s">
        <v>314</v>
      </c>
      <c r="C980" s="105" t="s">
        <v>313</v>
      </c>
      <c r="D980" s="105" t="s">
        <v>312</v>
      </c>
      <c r="E980" s="115">
        <v>46465</v>
      </c>
      <c r="F980" s="105" t="s">
        <v>311</v>
      </c>
      <c r="G980" s="105" t="s">
        <v>310</v>
      </c>
      <c r="H980" s="101" t="s">
        <v>309</v>
      </c>
      <c r="I980" s="106">
        <v>9.6999999999999993</v>
      </c>
      <c r="J980" s="101">
        <v>305</v>
      </c>
      <c r="K980" s="106">
        <f t="shared" si="46"/>
        <v>2958.5</v>
      </c>
      <c r="L980" s="106">
        <f t="shared" si="45"/>
        <v>295.85000000000002</v>
      </c>
      <c r="M980" s="106">
        <f t="shared" si="47"/>
        <v>3254.35</v>
      </c>
    </row>
    <row r="981" spans="1:13" s="101" customFormat="1" ht="20" customHeight="1" x14ac:dyDescent="0.2">
      <c r="A981" s="126">
        <v>979</v>
      </c>
      <c r="B981" s="105" t="s">
        <v>308</v>
      </c>
      <c r="C981" s="105" t="s">
        <v>307</v>
      </c>
      <c r="D981" s="105" t="s">
        <v>306</v>
      </c>
      <c r="E981" s="115">
        <v>46468</v>
      </c>
      <c r="F981" s="105" t="s">
        <v>305</v>
      </c>
      <c r="G981" s="105" t="s">
        <v>304</v>
      </c>
      <c r="H981" s="101" t="s">
        <v>303</v>
      </c>
      <c r="I981" s="106">
        <v>5.08</v>
      </c>
      <c r="J981" s="101">
        <v>885</v>
      </c>
      <c r="K981" s="106">
        <f t="shared" si="46"/>
        <v>4495.8</v>
      </c>
      <c r="L981" s="106">
        <f t="shared" si="45"/>
        <v>449.58000000000004</v>
      </c>
      <c r="M981" s="106">
        <f t="shared" si="47"/>
        <v>4945.38</v>
      </c>
    </row>
    <row r="982" spans="1:13" s="101" customFormat="1" ht="20" customHeight="1" x14ac:dyDescent="0.2">
      <c r="A982" s="126">
        <v>980</v>
      </c>
      <c r="B982" s="105" t="s">
        <v>302</v>
      </c>
      <c r="C982" s="105" t="s">
        <v>301</v>
      </c>
      <c r="D982" s="105" t="s">
        <v>300</v>
      </c>
      <c r="E982" s="115">
        <v>46469</v>
      </c>
      <c r="F982" s="105" t="s">
        <v>299</v>
      </c>
      <c r="G982" s="105" t="s">
        <v>298</v>
      </c>
      <c r="H982" s="101" t="s">
        <v>297</v>
      </c>
      <c r="I982" s="106">
        <v>6.06</v>
      </c>
      <c r="J982" s="101">
        <v>811</v>
      </c>
      <c r="K982" s="106">
        <f t="shared" si="46"/>
        <v>4914.66</v>
      </c>
      <c r="L982" s="106">
        <f t="shared" si="45"/>
        <v>491.46600000000001</v>
      </c>
      <c r="M982" s="106">
        <f t="shared" si="47"/>
        <v>5406.1260000000002</v>
      </c>
    </row>
    <row r="983" spans="1:13" s="101" customFormat="1" ht="20" customHeight="1" x14ac:dyDescent="0.2">
      <c r="A983" s="126">
        <v>981</v>
      </c>
      <c r="B983" s="105" t="s">
        <v>296</v>
      </c>
      <c r="C983" s="105" t="s">
        <v>295</v>
      </c>
      <c r="D983" s="105" t="s">
        <v>294</v>
      </c>
      <c r="E983" s="115">
        <v>46470</v>
      </c>
      <c r="F983" s="105" t="s">
        <v>5218</v>
      </c>
      <c r="G983" s="105" t="s">
        <v>293</v>
      </c>
      <c r="H983" s="101" t="s">
        <v>292</v>
      </c>
      <c r="I983" s="106">
        <v>6.11</v>
      </c>
      <c r="J983" s="101">
        <v>589</v>
      </c>
      <c r="K983" s="106">
        <f t="shared" si="46"/>
        <v>3598.79</v>
      </c>
      <c r="L983" s="106">
        <f t="shared" si="45"/>
        <v>359.87900000000002</v>
      </c>
      <c r="M983" s="106">
        <f t="shared" si="47"/>
        <v>3958.6689999999999</v>
      </c>
    </row>
    <row r="984" spans="1:13" s="101" customFormat="1" ht="20" customHeight="1" x14ac:dyDescent="0.2">
      <c r="A984" s="126">
        <v>982</v>
      </c>
      <c r="B984" s="105" t="s">
        <v>291</v>
      </c>
      <c r="C984" s="105" t="s">
        <v>290</v>
      </c>
      <c r="D984" s="105" t="s">
        <v>289</v>
      </c>
      <c r="E984" s="115">
        <v>46471</v>
      </c>
      <c r="F984" s="105" t="s">
        <v>5219</v>
      </c>
      <c r="G984" s="105" t="s">
        <v>288</v>
      </c>
      <c r="H984" s="101" t="s">
        <v>287</v>
      </c>
      <c r="I984" s="106">
        <v>5.52</v>
      </c>
      <c r="J984" s="101">
        <v>983</v>
      </c>
      <c r="K984" s="106">
        <f t="shared" si="46"/>
        <v>5426.16</v>
      </c>
      <c r="L984" s="106">
        <f t="shared" si="45"/>
        <v>542.61599999999999</v>
      </c>
      <c r="M984" s="106">
        <f t="shared" si="47"/>
        <v>5968.7759999999998</v>
      </c>
    </row>
    <row r="985" spans="1:13" s="101" customFormat="1" ht="20" customHeight="1" x14ac:dyDescent="0.2">
      <c r="A985" s="126">
        <v>983</v>
      </c>
      <c r="B985" s="105" t="s">
        <v>286</v>
      </c>
      <c r="C985" s="105" t="s">
        <v>285</v>
      </c>
      <c r="D985" s="105" t="s">
        <v>284</v>
      </c>
      <c r="E985" s="115">
        <v>46472</v>
      </c>
      <c r="F985" s="105" t="s">
        <v>5220</v>
      </c>
      <c r="G985" s="105" t="s">
        <v>283</v>
      </c>
      <c r="H985" s="101" t="s">
        <v>282</v>
      </c>
      <c r="I985" s="106">
        <v>8.1</v>
      </c>
      <c r="J985" s="101">
        <v>317</v>
      </c>
      <c r="K985" s="106">
        <f t="shared" si="46"/>
        <v>2567.6999999999998</v>
      </c>
      <c r="L985" s="106">
        <f t="shared" si="45"/>
        <v>256.77</v>
      </c>
      <c r="M985" s="106">
        <f t="shared" si="47"/>
        <v>2824.47</v>
      </c>
    </row>
    <row r="986" spans="1:13" s="101" customFormat="1" ht="20" customHeight="1" x14ac:dyDescent="0.2">
      <c r="A986" s="126">
        <v>984</v>
      </c>
      <c r="B986" s="105" t="s">
        <v>281</v>
      </c>
      <c r="C986" s="105" t="s">
        <v>280</v>
      </c>
      <c r="D986" s="105" t="s">
        <v>279</v>
      </c>
      <c r="E986" s="115">
        <v>46475</v>
      </c>
      <c r="F986" s="105" t="s">
        <v>278</v>
      </c>
      <c r="G986" s="105" t="s">
        <v>277</v>
      </c>
      <c r="H986" s="101" t="s">
        <v>276</v>
      </c>
      <c r="I986" s="106">
        <v>5.27</v>
      </c>
      <c r="J986" s="101">
        <v>643</v>
      </c>
      <c r="K986" s="106">
        <f t="shared" si="46"/>
        <v>3388.6099999999997</v>
      </c>
      <c r="L986" s="106">
        <f t="shared" si="45"/>
        <v>338.86099999999999</v>
      </c>
      <c r="M986" s="106">
        <f t="shared" si="47"/>
        <v>3727.4709999999995</v>
      </c>
    </row>
    <row r="987" spans="1:13" s="101" customFormat="1" ht="20" customHeight="1" x14ac:dyDescent="0.2">
      <c r="A987" s="126">
        <v>985</v>
      </c>
      <c r="B987" s="105" t="s">
        <v>275</v>
      </c>
      <c r="C987" s="105" t="s">
        <v>274</v>
      </c>
      <c r="D987" s="105" t="s">
        <v>273</v>
      </c>
      <c r="E987" s="115">
        <v>46476</v>
      </c>
      <c r="F987" s="105" t="s">
        <v>272</v>
      </c>
      <c r="G987" s="105" t="s">
        <v>271</v>
      </c>
      <c r="H987" s="101" t="s">
        <v>270</v>
      </c>
      <c r="I987" s="106">
        <v>5.37</v>
      </c>
      <c r="J987" s="101">
        <v>423</v>
      </c>
      <c r="K987" s="106">
        <f t="shared" si="46"/>
        <v>2271.5100000000002</v>
      </c>
      <c r="L987" s="106">
        <f t="shared" si="45"/>
        <v>227.15100000000004</v>
      </c>
      <c r="M987" s="106">
        <f t="shared" si="47"/>
        <v>2498.6610000000001</v>
      </c>
    </row>
    <row r="988" spans="1:13" s="101" customFormat="1" ht="20" customHeight="1" x14ac:dyDescent="0.2">
      <c r="A988" s="126">
        <v>986</v>
      </c>
      <c r="B988" s="105" t="s">
        <v>269</v>
      </c>
      <c r="C988" s="105" t="s">
        <v>268</v>
      </c>
      <c r="D988" s="105" t="s">
        <v>267</v>
      </c>
      <c r="E988" s="115">
        <v>46477</v>
      </c>
      <c r="F988" s="105" t="s">
        <v>5221</v>
      </c>
      <c r="G988" s="105" t="s">
        <v>266</v>
      </c>
      <c r="H988" s="101" t="s">
        <v>265</v>
      </c>
      <c r="I988" s="106">
        <v>6.37</v>
      </c>
      <c r="J988" s="101">
        <v>313</v>
      </c>
      <c r="K988" s="106">
        <f t="shared" si="46"/>
        <v>1993.81</v>
      </c>
      <c r="L988" s="106">
        <f t="shared" si="45"/>
        <v>199.381</v>
      </c>
      <c r="M988" s="106">
        <f t="shared" si="47"/>
        <v>2193.1909999999998</v>
      </c>
    </row>
    <row r="989" spans="1:13" s="101" customFormat="1" ht="20" customHeight="1" x14ac:dyDescent="0.2">
      <c r="A989" s="126">
        <v>987</v>
      </c>
      <c r="B989" s="105" t="s">
        <v>264</v>
      </c>
      <c r="C989" s="105" t="s">
        <v>263</v>
      </c>
      <c r="D989" s="105" t="s">
        <v>262</v>
      </c>
      <c r="E989" s="115">
        <v>46478</v>
      </c>
      <c r="F989" s="105" t="s">
        <v>261</v>
      </c>
      <c r="G989" s="105" t="s">
        <v>260</v>
      </c>
      <c r="H989" s="101" t="s">
        <v>259</v>
      </c>
      <c r="I989" s="106">
        <v>6.13</v>
      </c>
      <c r="J989" s="101">
        <v>664</v>
      </c>
      <c r="K989" s="106">
        <f t="shared" si="46"/>
        <v>4070.3199999999997</v>
      </c>
      <c r="L989" s="106">
        <f t="shared" si="45"/>
        <v>407.03199999999998</v>
      </c>
      <c r="M989" s="106">
        <f t="shared" si="47"/>
        <v>4477.3519999999999</v>
      </c>
    </row>
    <row r="990" spans="1:13" s="101" customFormat="1" ht="20" customHeight="1" x14ac:dyDescent="0.2">
      <c r="A990" s="126">
        <v>988</v>
      </c>
      <c r="B990" s="105" t="s">
        <v>258</v>
      </c>
      <c r="C990" s="105" t="s">
        <v>257</v>
      </c>
      <c r="D990" s="105" t="s">
        <v>256</v>
      </c>
      <c r="E990" s="115">
        <v>46479</v>
      </c>
      <c r="F990" s="105" t="s">
        <v>5222</v>
      </c>
      <c r="G990" s="105" t="s">
        <v>255</v>
      </c>
      <c r="H990" s="101" t="s">
        <v>254</v>
      </c>
      <c r="I990" s="106">
        <v>8.6199999999999992</v>
      </c>
      <c r="J990" s="101">
        <v>855</v>
      </c>
      <c r="K990" s="106">
        <f t="shared" si="46"/>
        <v>7370.0999999999995</v>
      </c>
      <c r="L990" s="106">
        <f t="shared" si="45"/>
        <v>737.01</v>
      </c>
      <c r="M990" s="106">
        <f t="shared" si="47"/>
        <v>8107.11</v>
      </c>
    </row>
    <row r="991" spans="1:13" s="101" customFormat="1" ht="20" customHeight="1" x14ac:dyDescent="0.2">
      <c r="A991" s="126">
        <v>989</v>
      </c>
      <c r="B991" s="105" t="s">
        <v>253</v>
      </c>
      <c r="C991" s="105" t="s">
        <v>252</v>
      </c>
      <c r="D991" s="105" t="s">
        <v>251</v>
      </c>
      <c r="E991" s="115">
        <v>46482</v>
      </c>
      <c r="F991" s="105" t="s">
        <v>250</v>
      </c>
      <c r="G991" s="105" t="s">
        <v>249</v>
      </c>
      <c r="H991" s="101" t="s">
        <v>248</v>
      </c>
      <c r="I991" s="106">
        <v>5.17</v>
      </c>
      <c r="J991" s="101">
        <v>480</v>
      </c>
      <c r="K991" s="106">
        <f t="shared" si="46"/>
        <v>2481.6</v>
      </c>
      <c r="L991" s="106">
        <f t="shared" si="45"/>
        <v>248.16</v>
      </c>
      <c r="M991" s="106">
        <f t="shared" si="47"/>
        <v>2729.7599999999998</v>
      </c>
    </row>
    <row r="992" spans="1:13" s="101" customFormat="1" ht="20" customHeight="1" x14ac:dyDescent="0.2">
      <c r="A992" s="126">
        <v>990</v>
      </c>
      <c r="B992" s="105" t="s">
        <v>247</v>
      </c>
      <c r="C992" s="105" t="s">
        <v>246</v>
      </c>
      <c r="D992" s="105" t="s">
        <v>245</v>
      </c>
      <c r="E992" s="115">
        <v>46483</v>
      </c>
      <c r="F992" s="105" t="s">
        <v>244</v>
      </c>
      <c r="G992" s="105" t="s">
        <v>243</v>
      </c>
      <c r="H992" s="101" t="s">
        <v>242</v>
      </c>
      <c r="I992" s="106">
        <v>7.66</v>
      </c>
      <c r="J992" s="101">
        <v>303</v>
      </c>
      <c r="K992" s="106">
        <f t="shared" si="46"/>
        <v>2320.98</v>
      </c>
      <c r="L992" s="106">
        <f t="shared" si="45"/>
        <v>232.09800000000001</v>
      </c>
      <c r="M992" s="106">
        <f t="shared" si="47"/>
        <v>2553.078</v>
      </c>
    </row>
    <row r="993" spans="1:13" s="101" customFormat="1" ht="20" customHeight="1" x14ac:dyDescent="0.2">
      <c r="A993" s="126">
        <v>991</v>
      </c>
      <c r="B993" s="105" t="s">
        <v>241</v>
      </c>
      <c r="C993" s="105" t="s">
        <v>240</v>
      </c>
      <c r="D993" s="105" t="s">
        <v>239</v>
      </c>
      <c r="E993" s="115">
        <v>46484</v>
      </c>
      <c r="F993" s="105" t="s">
        <v>238</v>
      </c>
      <c r="G993" s="105" t="s">
        <v>237</v>
      </c>
      <c r="H993" s="101" t="s">
        <v>236</v>
      </c>
      <c r="I993" s="106">
        <v>8.2799999999999994</v>
      </c>
      <c r="J993" s="101">
        <v>874</v>
      </c>
      <c r="K993" s="106">
        <f t="shared" si="46"/>
        <v>7236.7199999999993</v>
      </c>
      <c r="L993" s="106">
        <f t="shared" si="45"/>
        <v>723.67200000000003</v>
      </c>
      <c r="M993" s="106">
        <f t="shared" si="47"/>
        <v>7960.3919999999998</v>
      </c>
    </row>
    <row r="994" spans="1:13" s="101" customFormat="1" ht="20" customHeight="1" x14ac:dyDescent="0.2">
      <c r="A994" s="126">
        <v>992</v>
      </c>
      <c r="B994" s="105" t="s">
        <v>235</v>
      </c>
      <c r="C994" s="105" t="s">
        <v>234</v>
      </c>
      <c r="D994" s="105" t="s">
        <v>233</v>
      </c>
      <c r="E994" s="115">
        <v>46485</v>
      </c>
      <c r="F994" s="105" t="s">
        <v>232</v>
      </c>
      <c r="G994" s="105" t="s">
        <v>231</v>
      </c>
      <c r="H994" s="101" t="s">
        <v>230</v>
      </c>
      <c r="I994" s="106">
        <v>7.32</v>
      </c>
      <c r="J994" s="101">
        <v>282</v>
      </c>
      <c r="K994" s="106">
        <f t="shared" si="46"/>
        <v>2064.2400000000002</v>
      </c>
      <c r="L994" s="106">
        <f t="shared" si="45"/>
        <v>206.42400000000004</v>
      </c>
      <c r="M994" s="106">
        <f t="shared" si="47"/>
        <v>2270.6640000000002</v>
      </c>
    </row>
    <row r="995" spans="1:13" s="101" customFormat="1" ht="20" customHeight="1" x14ac:dyDescent="0.2">
      <c r="A995" s="126">
        <v>993</v>
      </c>
      <c r="B995" s="105" t="s">
        <v>229</v>
      </c>
      <c r="C995" s="105" t="s">
        <v>228</v>
      </c>
      <c r="D995" s="105" t="s">
        <v>227</v>
      </c>
      <c r="E995" s="115">
        <v>46486</v>
      </c>
      <c r="F995" s="105" t="s">
        <v>5223</v>
      </c>
      <c r="G995" s="105" t="s">
        <v>226</v>
      </c>
      <c r="H995" s="101" t="s">
        <v>225</v>
      </c>
      <c r="I995" s="106">
        <v>10</v>
      </c>
      <c r="J995" s="101">
        <v>235</v>
      </c>
      <c r="K995" s="106">
        <f t="shared" si="46"/>
        <v>2350</v>
      </c>
      <c r="L995" s="106">
        <f t="shared" si="45"/>
        <v>235</v>
      </c>
      <c r="M995" s="106">
        <f t="shared" si="47"/>
        <v>2585</v>
      </c>
    </row>
    <row r="996" spans="1:13" s="101" customFormat="1" ht="20" customHeight="1" x14ac:dyDescent="0.2">
      <c r="A996" s="126">
        <v>994</v>
      </c>
      <c r="B996" s="105" t="s">
        <v>224</v>
      </c>
      <c r="C996" s="105" t="s">
        <v>223</v>
      </c>
      <c r="D996" s="105" t="s">
        <v>222</v>
      </c>
      <c r="E996" s="115">
        <v>46489</v>
      </c>
      <c r="F996" s="105" t="s">
        <v>221</v>
      </c>
      <c r="G996" s="105" t="s">
        <v>220</v>
      </c>
      <c r="H996" s="101" t="s">
        <v>219</v>
      </c>
      <c r="I996" s="106">
        <v>6.15</v>
      </c>
      <c r="J996" s="101">
        <v>797</v>
      </c>
      <c r="K996" s="106">
        <f t="shared" si="46"/>
        <v>4901.55</v>
      </c>
      <c r="L996" s="106">
        <f t="shared" si="45"/>
        <v>490.15500000000003</v>
      </c>
      <c r="M996" s="106">
        <f t="shared" si="47"/>
        <v>5391.7049999999999</v>
      </c>
    </row>
    <row r="997" spans="1:13" s="101" customFormat="1" ht="20" customHeight="1" x14ac:dyDescent="0.2">
      <c r="A997" s="126">
        <v>995</v>
      </c>
      <c r="B997" s="105" t="s">
        <v>218</v>
      </c>
      <c r="C997" s="105" t="s">
        <v>217</v>
      </c>
      <c r="D997" s="105" t="s">
        <v>216</v>
      </c>
      <c r="E997" s="115">
        <v>46490</v>
      </c>
      <c r="F997" s="105" t="s">
        <v>215</v>
      </c>
      <c r="G997" s="105" t="s">
        <v>214</v>
      </c>
      <c r="H997" s="101" t="s">
        <v>213</v>
      </c>
      <c r="I997" s="106">
        <v>5.96</v>
      </c>
      <c r="J997" s="101">
        <v>349</v>
      </c>
      <c r="K997" s="106">
        <f t="shared" si="46"/>
        <v>2080.04</v>
      </c>
      <c r="L997" s="106">
        <f t="shared" si="45"/>
        <v>208.00400000000002</v>
      </c>
      <c r="M997" s="106">
        <f t="shared" si="47"/>
        <v>2288.0439999999999</v>
      </c>
    </row>
    <row r="998" spans="1:13" s="101" customFormat="1" ht="20" customHeight="1" x14ac:dyDescent="0.2">
      <c r="A998" s="126">
        <v>996</v>
      </c>
      <c r="B998" s="105" t="s">
        <v>212</v>
      </c>
      <c r="C998" s="105" t="s">
        <v>211</v>
      </c>
      <c r="D998" s="105" t="s">
        <v>210</v>
      </c>
      <c r="E998" s="115">
        <v>46491</v>
      </c>
      <c r="F998" s="105" t="s">
        <v>5224</v>
      </c>
      <c r="G998" s="105" t="s">
        <v>209</v>
      </c>
      <c r="H998" s="101" t="s">
        <v>208</v>
      </c>
      <c r="I998" s="106">
        <v>7.02</v>
      </c>
      <c r="J998" s="101">
        <v>456</v>
      </c>
      <c r="K998" s="106">
        <f t="shared" si="46"/>
        <v>3201.12</v>
      </c>
      <c r="L998" s="106">
        <f t="shared" si="45"/>
        <v>320.11200000000002</v>
      </c>
      <c r="M998" s="106">
        <f t="shared" si="47"/>
        <v>3521.232</v>
      </c>
    </row>
    <row r="999" spans="1:13" s="101" customFormat="1" ht="20" customHeight="1" x14ac:dyDescent="0.2">
      <c r="A999" s="126">
        <v>997</v>
      </c>
      <c r="B999" s="105" t="s">
        <v>207</v>
      </c>
      <c r="C999" s="105" t="s">
        <v>206</v>
      </c>
      <c r="D999" s="105" t="s">
        <v>205</v>
      </c>
      <c r="E999" s="115">
        <v>46492</v>
      </c>
      <c r="F999" s="105" t="s">
        <v>204</v>
      </c>
      <c r="G999" s="105" t="s">
        <v>203</v>
      </c>
      <c r="H999" s="101" t="s">
        <v>202</v>
      </c>
      <c r="I999" s="106">
        <v>8.6300000000000008</v>
      </c>
      <c r="J999" s="101">
        <v>428</v>
      </c>
      <c r="K999" s="106">
        <f t="shared" si="46"/>
        <v>3693.6400000000003</v>
      </c>
      <c r="L999" s="106">
        <f t="shared" si="45"/>
        <v>369.36400000000003</v>
      </c>
      <c r="M999" s="106">
        <f t="shared" si="47"/>
        <v>4063.0040000000004</v>
      </c>
    </row>
    <row r="1000" spans="1:13" s="101" customFormat="1" ht="20" customHeight="1" x14ac:dyDescent="0.2">
      <c r="A1000" s="126">
        <v>998</v>
      </c>
      <c r="B1000" s="105" t="s">
        <v>201</v>
      </c>
      <c r="C1000" s="105" t="s">
        <v>200</v>
      </c>
      <c r="D1000" s="105" t="s">
        <v>199</v>
      </c>
      <c r="E1000" s="115">
        <v>46493</v>
      </c>
      <c r="F1000" s="105" t="s">
        <v>5225</v>
      </c>
      <c r="G1000" s="105" t="s">
        <v>198</v>
      </c>
      <c r="H1000" s="101" t="s">
        <v>197</v>
      </c>
      <c r="I1000" s="106">
        <v>8.36</v>
      </c>
      <c r="J1000" s="101">
        <v>468</v>
      </c>
      <c r="K1000" s="106">
        <f t="shared" si="46"/>
        <v>3912.4799999999996</v>
      </c>
      <c r="L1000" s="106">
        <f t="shared" si="45"/>
        <v>391.24799999999999</v>
      </c>
      <c r="M1000" s="106">
        <f t="shared" si="47"/>
        <v>4303.7279999999992</v>
      </c>
    </row>
    <row r="1001" spans="1:13" s="101" customFormat="1" ht="20" customHeight="1" x14ac:dyDescent="0.2">
      <c r="A1001" s="126">
        <v>999</v>
      </c>
      <c r="B1001" s="105" t="s">
        <v>196</v>
      </c>
      <c r="C1001" s="105" t="s">
        <v>195</v>
      </c>
      <c r="D1001" s="105" t="s">
        <v>194</v>
      </c>
      <c r="E1001" s="115">
        <v>46496</v>
      </c>
      <c r="F1001" s="105" t="s">
        <v>193</v>
      </c>
      <c r="G1001" s="105" t="s">
        <v>192</v>
      </c>
      <c r="H1001" s="101" t="s">
        <v>191</v>
      </c>
      <c r="I1001" s="106">
        <v>7.43</v>
      </c>
      <c r="J1001" s="101">
        <v>274</v>
      </c>
      <c r="K1001" s="106">
        <f t="shared" si="46"/>
        <v>2035.82</v>
      </c>
      <c r="L1001" s="106">
        <f t="shared" si="45"/>
        <v>203.58199999999999</v>
      </c>
      <c r="M1001" s="106">
        <f t="shared" si="47"/>
        <v>2239.402</v>
      </c>
    </row>
    <row r="1002" spans="1:13" s="101" customFormat="1" ht="20" customHeight="1" x14ac:dyDescent="0.2">
      <c r="A1002" s="126">
        <v>1000</v>
      </c>
      <c r="B1002" s="105" t="s">
        <v>190</v>
      </c>
      <c r="C1002" s="105" t="s">
        <v>189</v>
      </c>
      <c r="D1002" s="105" t="s">
        <v>188</v>
      </c>
      <c r="E1002" s="115">
        <v>46497</v>
      </c>
      <c r="F1002" s="105" t="s">
        <v>5226</v>
      </c>
      <c r="G1002" s="105" t="s">
        <v>187</v>
      </c>
      <c r="H1002" s="101" t="s">
        <v>186</v>
      </c>
      <c r="I1002" s="106">
        <v>9.7100000000000009</v>
      </c>
      <c r="J1002" s="101">
        <v>900</v>
      </c>
      <c r="K1002" s="106">
        <f t="shared" si="46"/>
        <v>8739</v>
      </c>
      <c r="L1002" s="106">
        <f t="shared" si="45"/>
        <v>873.90000000000009</v>
      </c>
      <c r="M1002" s="106">
        <f t="shared" si="47"/>
        <v>9612.9</v>
      </c>
    </row>
  </sheetData>
  <printOptions horizontalCentered="1" verticalCentered="1"/>
  <pageMargins left="0.7" right="0.7" top="1.2361111111111112" bottom="0.75" header="0.3" footer="0.3"/>
  <pageSetup paperSize="9" scale="49" fitToHeight="0" orientation="landscape" horizontalDpi="0" verticalDpi="0"/>
  <headerFooter>
    <oddHeader>&amp;L&amp;G</oddHeader>
  </headerFooter>
  <legacyDrawingHF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A8374-C40B-C642-92F5-6567F2953193}">
  <sheetPr>
    <tabColor theme="7" tint="0.79998168889431442"/>
    <pageSetUpPr fitToPage="1"/>
  </sheetPr>
  <dimension ref="A1:N46"/>
  <sheetViews>
    <sheetView showGridLines="0" zoomScaleNormal="100" zoomScalePageLayoutView="108" workbookViewId="0"/>
  </sheetViews>
  <sheetFormatPr baseColWidth="10" defaultRowHeight="16" x14ac:dyDescent="0.2"/>
  <cols>
    <col min="1" max="1" width="26.83203125" style="116" bestFit="1" customWidth="1"/>
    <col min="2" max="2" width="9.33203125" customWidth="1"/>
    <col min="3" max="3" width="9.33203125" bestFit="1" customWidth="1"/>
    <col min="4" max="4" width="15" customWidth="1"/>
    <col min="5" max="5" width="8" style="2" customWidth="1"/>
    <col min="6" max="6" width="12.33203125" style="3" customWidth="1"/>
    <col min="7" max="7" width="10.5" style="3" bestFit="1" customWidth="1"/>
    <col min="11" max="11" width="14.33203125" customWidth="1"/>
    <col min="12" max="12" width="11.5" bestFit="1" customWidth="1"/>
    <col min="13" max="13" width="20.33203125" customWidth="1"/>
  </cols>
  <sheetData>
    <row r="1" spans="1:14" ht="48" customHeight="1" x14ac:dyDescent="0.2">
      <c r="A1" s="113" t="s">
        <v>5232</v>
      </c>
    </row>
    <row r="2" spans="1:14" s="103" customFormat="1" ht="28" customHeight="1" x14ac:dyDescent="0.2">
      <c r="A2" s="114" t="s">
        <v>0</v>
      </c>
      <c r="B2" s="103" t="s">
        <v>1</v>
      </c>
      <c r="C2" s="103" t="s">
        <v>2</v>
      </c>
      <c r="D2" s="103" t="s">
        <v>3</v>
      </c>
      <c r="E2" s="125" t="s">
        <v>4</v>
      </c>
      <c r="F2" s="127" t="s">
        <v>5233</v>
      </c>
      <c r="G2" s="137" t="s">
        <v>5</v>
      </c>
      <c r="I2" s="103" t="s">
        <v>5265</v>
      </c>
      <c r="K2" s="103" t="s">
        <v>5266</v>
      </c>
      <c r="M2" s="103" t="s">
        <v>5267</v>
      </c>
    </row>
    <row r="3" spans="1:14" s="101" customFormat="1" ht="20" customHeight="1" x14ac:dyDescent="0.2">
      <c r="A3" s="115">
        <v>43983</v>
      </c>
      <c r="B3" s="101" t="s">
        <v>6</v>
      </c>
      <c r="C3" s="101" t="s">
        <v>7</v>
      </c>
      <c r="D3" s="101" t="s">
        <v>8</v>
      </c>
      <c r="E3" s="126">
        <v>95</v>
      </c>
      <c r="F3" s="106">
        <v>1.99</v>
      </c>
      <c r="G3" s="106">
        <v>189.05</v>
      </c>
      <c r="I3" s="105" t="s">
        <v>4897</v>
      </c>
      <c r="K3" s="112" t="s">
        <v>4894</v>
      </c>
      <c r="L3" s="106">
        <f>SUM(Formula_Functions[Total])</f>
        <v>19627.880000000008</v>
      </c>
      <c r="M3" s="105" t="s">
        <v>5245</v>
      </c>
      <c r="N3" s="105" t="s">
        <v>5240</v>
      </c>
    </row>
    <row r="4" spans="1:14" s="101" customFormat="1" ht="20" customHeight="1" x14ac:dyDescent="0.2">
      <c r="A4" s="115">
        <v>43853</v>
      </c>
      <c r="B4" s="101" t="s">
        <v>9</v>
      </c>
      <c r="C4" s="101" t="s">
        <v>10</v>
      </c>
      <c r="D4" s="101" t="s">
        <v>11</v>
      </c>
      <c r="E4" s="126">
        <v>50</v>
      </c>
      <c r="F4" s="106">
        <v>19.989999999999998</v>
      </c>
      <c r="G4" s="106">
        <v>999.5</v>
      </c>
      <c r="I4" s="105" t="s">
        <v>4898</v>
      </c>
      <c r="K4" s="112" t="s">
        <v>4895</v>
      </c>
      <c r="L4" s="106">
        <f>AVERAGE(Formula_Functions[Total])</f>
        <v>456.46232558139553</v>
      </c>
      <c r="M4" s="105" t="s">
        <v>5244</v>
      </c>
      <c r="N4" s="105" t="s">
        <v>5246</v>
      </c>
    </row>
    <row r="5" spans="1:14" s="101" customFormat="1" ht="20" customHeight="1" x14ac:dyDescent="0.2">
      <c r="A5" s="115">
        <v>44076</v>
      </c>
      <c r="B5" s="101" t="s">
        <v>9</v>
      </c>
      <c r="C5" s="101" t="s">
        <v>12</v>
      </c>
      <c r="D5" s="101" t="s">
        <v>8</v>
      </c>
      <c r="E5" s="126">
        <v>36</v>
      </c>
      <c r="F5" s="106">
        <v>4.99</v>
      </c>
      <c r="G5" s="106">
        <v>179.64</v>
      </c>
      <c r="K5" s="112" t="s">
        <v>4899</v>
      </c>
      <c r="L5" s="101">
        <f>COUNT(Formula_Functions[Total])</f>
        <v>43</v>
      </c>
      <c r="M5" s="105" t="s">
        <v>5243</v>
      </c>
      <c r="N5" s="105" t="s">
        <v>5247</v>
      </c>
    </row>
    <row r="6" spans="1:14" s="101" customFormat="1" ht="20" customHeight="1" x14ac:dyDescent="0.2">
      <c r="A6" s="115">
        <v>43887</v>
      </c>
      <c r="B6" s="101" t="s">
        <v>9</v>
      </c>
      <c r="C6" s="101" t="s">
        <v>13</v>
      </c>
      <c r="D6" s="101" t="s">
        <v>14</v>
      </c>
      <c r="E6" s="126">
        <v>27</v>
      </c>
      <c r="F6" s="106">
        <v>19.989999999999998</v>
      </c>
      <c r="G6" s="106">
        <v>539.73</v>
      </c>
      <c r="K6" s="112" t="s">
        <v>4900</v>
      </c>
      <c r="L6" s="101">
        <f>COUNTA(Formula_Functions[Item])</f>
        <v>44</v>
      </c>
      <c r="M6" s="105" t="s">
        <v>4901</v>
      </c>
      <c r="N6" s="105" t="s">
        <v>5248</v>
      </c>
    </row>
    <row r="7" spans="1:14" s="101" customFormat="1" ht="20" customHeight="1" x14ac:dyDescent="0.2">
      <c r="A7" s="115">
        <v>43905</v>
      </c>
      <c r="B7" s="101" t="s">
        <v>15</v>
      </c>
      <c r="C7" s="101" t="s">
        <v>16</v>
      </c>
      <c r="D7" s="101" t="s">
        <v>8</v>
      </c>
      <c r="E7" s="126">
        <v>56</v>
      </c>
      <c r="F7" s="106">
        <v>2.99</v>
      </c>
      <c r="G7" s="106">
        <v>167.44</v>
      </c>
      <c r="K7" s="112" t="s">
        <v>4896</v>
      </c>
      <c r="L7" s="126">
        <f>MIN(Formula_Functions[Units])</f>
        <v>2</v>
      </c>
      <c r="M7" s="105" t="s">
        <v>5242</v>
      </c>
      <c r="N7" s="105" t="s">
        <v>5250</v>
      </c>
    </row>
    <row r="8" spans="1:14" s="101" customFormat="1" ht="20" customHeight="1" x14ac:dyDescent="0.2">
      <c r="A8" s="115">
        <v>43834</v>
      </c>
      <c r="B8" s="101" t="s">
        <v>6</v>
      </c>
      <c r="C8" s="101" t="s">
        <v>7</v>
      </c>
      <c r="D8" s="101" t="s">
        <v>11</v>
      </c>
      <c r="E8" s="126">
        <v>60</v>
      </c>
      <c r="F8" s="106">
        <v>4.99</v>
      </c>
      <c r="G8" s="106">
        <v>299.39999999999998</v>
      </c>
      <c r="K8" s="112" t="s">
        <v>3177</v>
      </c>
      <c r="L8" s="101">
        <f>MAX(Formula_Functions[Units])</f>
        <v>96</v>
      </c>
      <c r="M8" s="105" t="s">
        <v>5241</v>
      </c>
      <c r="N8" s="105" t="s">
        <v>5249</v>
      </c>
    </row>
    <row r="9" spans="1:14" s="101" customFormat="1" ht="20" customHeight="1" x14ac:dyDescent="0.2">
      <c r="A9" s="115">
        <v>43939</v>
      </c>
      <c r="B9" s="101" t="s">
        <v>9</v>
      </c>
      <c r="C9" s="101" t="s">
        <v>17</v>
      </c>
      <c r="D9" s="101" t="s">
        <v>8</v>
      </c>
      <c r="E9" s="126">
        <v>75</v>
      </c>
      <c r="F9" s="106">
        <v>1.99</v>
      </c>
      <c r="G9" s="106">
        <v>149.25</v>
      </c>
      <c r="K9" s="112"/>
      <c r="M9" s="105"/>
    </row>
    <row r="10" spans="1:14" s="101" customFormat="1" ht="20" customHeight="1" x14ac:dyDescent="0.2">
      <c r="A10" s="115">
        <v>43956</v>
      </c>
      <c r="B10" s="101" t="s">
        <v>9</v>
      </c>
      <c r="C10" s="101" t="s">
        <v>12</v>
      </c>
      <c r="D10" s="101" t="s">
        <v>8</v>
      </c>
      <c r="E10" s="126">
        <v>90</v>
      </c>
      <c r="F10" s="106">
        <v>4.99</v>
      </c>
      <c r="G10" s="106">
        <v>449.1</v>
      </c>
      <c r="K10" s="112" t="s">
        <v>4902</v>
      </c>
      <c r="L10" s="106">
        <f>AVERAGEIF(Formula_Functions[Item], "Pencil",Formula_Functions[Total])</f>
        <v>164.24153846153848</v>
      </c>
      <c r="M10" s="105" t="s">
        <v>4903</v>
      </c>
    </row>
    <row r="11" spans="1:14" s="101" customFormat="1" ht="20" customHeight="1" x14ac:dyDescent="0.2">
      <c r="A11" s="115">
        <v>43973</v>
      </c>
      <c r="B11" s="101" t="s">
        <v>15</v>
      </c>
      <c r="C11" s="101" t="s">
        <v>18</v>
      </c>
      <c r="D11" s="101" t="s">
        <v>8</v>
      </c>
      <c r="E11" s="126">
        <v>32</v>
      </c>
      <c r="F11" s="106">
        <v>1.99</v>
      </c>
      <c r="G11" s="106">
        <v>63.68</v>
      </c>
      <c r="M11" s="105" t="s">
        <v>5251</v>
      </c>
    </row>
    <row r="12" spans="1:14" s="101" customFormat="1" ht="20" customHeight="1" x14ac:dyDescent="0.2">
      <c r="A12" s="115">
        <v>44049</v>
      </c>
      <c r="B12" s="101" t="s">
        <v>6</v>
      </c>
      <c r="C12" s="101" t="s">
        <v>7</v>
      </c>
      <c r="D12" s="101" t="s">
        <v>11</v>
      </c>
      <c r="E12" s="126">
        <v>60</v>
      </c>
      <c r="F12" s="106">
        <v>8.99</v>
      </c>
      <c r="G12" s="106">
        <v>539.4</v>
      </c>
    </row>
    <row r="13" spans="1:14" s="101" customFormat="1" ht="20" customHeight="1" x14ac:dyDescent="0.2">
      <c r="A13" s="115">
        <v>44007</v>
      </c>
      <c r="B13" s="101" t="s">
        <v>9</v>
      </c>
      <c r="C13" s="101" t="s">
        <v>19</v>
      </c>
      <c r="D13" s="101" t="s">
        <v>8</v>
      </c>
      <c r="E13" s="126">
        <v>90</v>
      </c>
      <c r="F13" s="106">
        <v>4.99</v>
      </c>
      <c r="G13" s="106">
        <v>449.1</v>
      </c>
    </row>
    <row r="14" spans="1:14" s="101" customFormat="1" ht="20" customHeight="1" x14ac:dyDescent="0.2">
      <c r="A14" s="115">
        <v>44172</v>
      </c>
      <c r="B14" s="101" t="s">
        <v>6</v>
      </c>
      <c r="C14" s="101" t="s">
        <v>20</v>
      </c>
      <c r="D14" s="101" t="s">
        <v>11</v>
      </c>
      <c r="E14" s="126">
        <v>29</v>
      </c>
      <c r="F14" s="106">
        <v>1.99</v>
      </c>
      <c r="G14" s="106">
        <v>57.71</v>
      </c>
      <c r="J14" s="128"/>
      <c r="K14" s="128" t="s">
        <v>3</v>
      </c>
      <c r="L14" s="128" t="s">
        <v>5239</v>
      </c>
    </row>
    <row r="15" spans="1:14" s="101" customFormat="1" ht="20" customHeight="1" x14ac:dyDescent="0.2">
      <c r="A15" s="115">
        <v>43890</v>
      </c>
      <c r="B15" s="101" t="s">
        <v>6</v>
      </c>
      <c r="C15" s="101" t="s">
        <v>21</v>
      </c>
      <c r="D15" s="101" t="s">
        <v>11</v>
      </c>
      <c r="E15" s="126">
        <v>81</v>
      </c>
      <c r="F15" s="106">
        <v>19.989999999999998</v>
      </c>
      <c r="G15" s="106">
        <v>1619.19</v>
      </c>
      <c r="K15" s="101" t="str" cm="1">
        <f t="array" ref="K15:K19">_xlfn.UNIQUE(D3:D45)</f>
        <v>Pencil</v>
      </c>
      <c r="L15" s="101">
        <f>COUNTIF(Formula_Functions[Item],K15)</f>
        <v>13</v>
      </c>
      <c r="M15" s="105" t="s">
        <v>5236</v>
      </c>
      <c r="N15" s="105" t="s">
        <v>5237</v>
      </c>
    </row>
    <row r="16" spans="1:14" s="101" customFormat="1" ht="20" customHeight="1" x14ac:dyDescent="0.2">
      <c r="A16" s="115">
        <v>44058</v>
      </c>
      <c r="B16" s="101" t="s">
        <v>6</v>
      </c>
      <c r="C16" s="101" t="s">
        <v>7</v>
      </c>
      <c r="D16" s="101" t="s">
        <v>8</v>
      </c>
      <c r="E16" s="126">
        <v>35</v>
      </c>
      <c r="F16" s="106">
        <v>4.99</v>
      </c>
      <c r="G16" s="106">
        <v>174.65</v>
      </c>
      <c r="K16" s="101" t="str">
        <v>Binder</v>
      </c>
      <c r="L16" s="101">
        <f>COUNTIF(Formula_Functions[Item],K16)</f>
        <v>15</v>
      </c>
      <c r="N16" s="105" t="s">
        <v>5238</v>
      </c>
    </row>
    <row r="17" spans="1:12" s="101" customFormat="1" ht="20" customHeight="1" x14ac:dyDescent="0.2">
      <c r="A17" s="115">
        <v>44075</v>
      </c>
      <c r="B17" s="101" t="s">
        <v>9</v>
      </c>
      <c r="C17" s="101" t="s">
        <v>22</v>
      </c>
      <c r="D17" s="101" t="s">
        <v>23</v>
      </c>
      <c r="E17" s="126">
        <v>2</v>
      </c>
      <c r="F17" s="106">
        <v>125</v>
      </c>
      <c r="G17" s="106">
        <v>250</v>
      </c>
      <c r="K17" s="101" t="str">
        <v>Pen</v>
      </c>
      <c r="L17" s="101">
        <f>COUNTIF(Formula_Functions[Item],K17)</f>
        <v>5</v>
      </c>
    </row>
    <row r="18" spans="1:12" s="101" customFormat="1" ht="20" customHeight="1" x14ac:dyDescent="0.2">
      <c r="A18" s="115">
        <v>44092</v>
      </c>
      <c r="B18" s="101" t="s">
        <v>6</v>
      </c>
      <c r="C18" s="101" t="s">
        <v>7</v>
      </c>
      <c r="D18" s="101" t="s">
        <v>24</v>
      </c>
      <c r="E18" s="126">
        <v>16</v>
      </c>
      <c r="F18" s="106">
        <v>15.99</v>
      </c>
      <c r="G18" s="106">
        <v>255.84</v>
      </c>
      <c r="K18" s="101" t="str">
        <v>Desk</v>
      </c>
      <c r="L18" s="101">
        <f>COUNTIF(Formula_Functions[Item],K18)</f>
        <v>3</v>
      </c>
    </row>
    <row r="19" spans="1:12" s="101" customFormat="1" ht="20" customHeight="1" x14ac:dyDescent="0.2">
      <c r="A19" s="115">
        <v>43961</v>
      </c>
      <c r="B19" s="101" t="s">
        <v>9</v>
      </c>
      <c r="C19" s="101" t="s">
        <v>19</v>
      </c>
      <c r="D19" s="101" t="s">
        <v>11</v>
      </c>
      <c r="E19" s="126">
        <v>28</v>
      </c>
      <c r="F19" s="106">
        <v>8.99</v>
      </c>
      <c r="G19" s="106">
        <v>251.72</v>
      </c>
      <c r="K19" s="101" t="str">
        <v>Pen Set</v>
      </c>
      <c r="L19" s="101">
        <f>COUNTIF(Formula_Functions[Item],K19)</f>
        <v>7</v>
      </c>
    </row>
    <row r="20" spans="1:12" s="101" customFormat="1" ht="20" customHeight="1" x14ac:dyDescent="0.2">
      <c r="A20" s="115">
        <v>44126</v>
      </c>
      <c r="B20" s="101" t="s">
        <v>6</v>
      </c>
      <c r="C20" s="101" t="s">
        <v>7</v>
      </c>
      <c r="D20" s="101" t="s">
        <v>14</v>
      </c>
      <c r="E20" s="126">
        <v>64</v>
      </c>
      <c r="F20" s="106">
        <v>8.99</v>
      </c>
      <c r="G20" s="106">
        <v>575.36</v>
      </c>
    </row>
    <row r="21" spans="1:12" s="101" customFormat="1" ht="20" customHeight="1" x14ac:dyDescent="0.2">
      <c r="A21" s="115">
        <v>44054</v>
      </c>
      <c r="B21" s="101" t="s">
        <v>6</v>
      </c>
      <c r="C21" s="101" t="s">
        <v>21</v>
      </c>
      <c r="D21" s="101" t="s">
        <v>14</v>
      </c>
      <c r="E21" s="126">
        <v>15</v>
      </c>
      <c r="F21" s="106">
        <v>19.989999999999998</v>
      </c>
      <c r="G21" s="106">
        <v>299.85000000000002</v>
      </c>
      <c r="K21" s="128" t="s">
        <v>5264</v>
      </c>
    </row>
    <row r="22" spans="1:12" s="101" customFormat="1" ht="20" customHeight="1" x14ac:dyDescent="0.2">
      <c r="A22" s="115">
        <v>43886</v>
      </c>
      <c r="B22" s="101" t="s">
        <v>9</v>
      </c>
      <c r="C22" s="101" t="s">
        <v>10</v>
      </c>
      <c r="D22" s="101" t="s">
        <v>24</v>
      </c>
      <c r="E22" s="126">
        <v>96</v>
      </c>
      <c r="F22" s="106">
        <v>4.99</v>
      </c>
      <c r="G22" s="106">
        <v>479.04</v>
      </c>
      <c r="K22" s="101" t="s">
        <v>4904</v>
      </c>
    </row>
    <row r="23" spans="1:12" s="101" customFormat="1" ht="20" customHeight="1" x14ac:dyDescent="0.2">
      <c r="A23" s="115">
        <v>44177</v>
      </c>
      <c r="B23" s="101" t="s">
        <v>9</v>
      </c>
      <c r="C23" s="101" t="s">
        <v>22</v>
      </c>
      <c r="D23" s="101" t="s">
        <v>8</v>
      </c>
      <c r="E23" s="126">
        <v>67</v>
      </c>
      <c r="F23" s="106">
        <v>1.29</v>
      </c>
      <c r="G23" s="106">
        <v>86.43</v>
      </c>
      <c r="K23" s="101" t="s">
        <v>11</v>
      </c>
    </row>
    <row r="24" spans="1:12" s="101" customFormat="1" ht="20" customHeight="1" x14ac:dyDescent="0.2">
      <c r="A24" s="115">
        <v>44194</v>
      </c>
      <c r="B24" s="101" t="s">
        <v>6</v>
      </c>
      <c r="C24" s="101" t="s">
        <v>21</v>
      </c>
      <c r="D24" s="101" t="s">
        <v>24</v>
      </c>
      <c r="E24" s="126">
        <v>74</v>
      </c>
      <c r="F24" s="106">
        <v>15.99</v>
      </c>
      <c r="G24" s="106">
        <v>1183.26</v>
      </c>
      <c r="K24" s="101" t="s">
        <v>23</v>
      </c>
    </row>
    <row r="25" spans="1:12" s="101" customFormat="1" ht="20" customHeight="1" x14ac:dyDescent="0.2">
      <c r="A25" s="115">
        <v>44211</v>
      </c>
      <c r="B25" s="101" t="s">
        <v>9</v>
      </c>
      <c r="C25" s="101" t="s">
        <v>13</v>
      </c>
      <c r="D25" s="101" t="s">
        <v>11</v>
      </c>
      <c r="E25" s="126">
        <v>46</v>
      </c>
      <c r="F25" s="106">
        <v>8.99</v>
      </c>
      <c r="G25" s="106">
        <v>413.54</v>
      </c>
      <c r="K25" s="101" t="s">
        <v>14</v>
      </c>
    </row>
    <row r="26" spans="1:12" s="101" customFormat="1" ht="20" customHeight="1" x14ac:dyDescent="0.2">
      <c r="A26" s="115">
        <v>44198</v>
      </c>
      <c r="B26" s="101" t="s">
        <v>9</v>
      </c>
      <c r="C26" s="101" t="s">
        <v>22</v>
      </c>
      <c r="D26" s="101" t="s">
        <v>11</v>
      </c>
      <c r="E26" s="126">
        <v>87</v>
      </c>
      <c r="F26" s="106">
        <v>15</v>
      </c>
      <c r="G26" s="106">
        <v>1305</v>
      </c>
      <c r="K26" s="101" t="s">
        <v>24</v>
      </c>
    </row>
    <row r="27" spans="1:12" s="101" customFormat="1" ht="20" customHeight="1" x14ac:dyDescent="0.2">
      <c r="A27" s="115">
        <v>44245</v>
      </c>
      <c r="B27" s="101" t="s">
        <v>6</v>
      </c>
      <c r="C27" s="101" t="s">
        <v>7</v>
      </c>
      <c r="D27" s="101" t="s">
        <v>11</v>
      </c>
      <c r="E27" s="126">
        <v>4</v>
      </c>
      <c r="F27" s="106">
        <v>4.99</v>
      </c>
      <c r="G27" s="106">
        <v>19.96</v>
      </c>
      <c r="K27" s="101" t="s">
        <v>8</v>
      </c>
    </row>
    <row r="28" spans="1:12" s="101" customFormat="1" ht="20" customHeight="1" x14ac:dyDescent="0.2">
      <c r="A28" s="115">
        <v>44380</v>
      </c>
      <c r="B28" s="101" t="s">
        <v>15</v>
      </c>
      <c r="C28" s="101" t="s">
        <v>16</v>
      </c>
      <c r="D28" s="101" t="s">
        <v>11</v>
      </c>
      <c r="E28" s="126">
        <v>7</v>
      </c>
      <c r="F28" s="106">
        <v>19.989999999999998</v>
      </c>
      <c r="G28" s="106">
        <v>139.93</v>
      </c>
    </row>
    <row r="29" spans="1:12" s="101" customFormat="1" ht="20" customHeight="1" x14ac:dyDescent="0.2">
      <c r="A29" s="115">
        <v>44279</v>
      </c>
      <c r="B29" s="101" t="s">
        <v>9</v>
      </c>
      <c r="C29" s="101" t="s">
        <v>12</v>
      </c>
      <c r="D29" s="101" t="s">
        <v>24</v>
      </c>
      <c r="E29" s="126">
        <v>50</v>
      </c>
      <c r="F29" s="106">
        <v>4.99</v>
      </c>
      <c r="G29" s="106">
        <v>249.5</v>
      </c>
    </row>
    <row r="30" spans="1:12" s="101" customFormat="1" ht="20" customHeight="1" x14ac:dyDescent="0.2">
      <c r="A30" s="115">
        <v>44473</v>
      </c>
      <c r="B30" s="101" t="s">
        <v>9</v>
      </c>
      <c r="C30" s="101" t="s">
        <v>17</v>
      </c>
      <c r="D30" s="101" t="s">
        <v>8</v>
      </c>
      <c r="E30" s="126">
        <v>66</v>
      </c>
      <c r="F30" s="106">
        <v>1.99</v>
      </c>
      <c r="G30" s="106">
        <v>131.34</v>
      </c>
    </row>
    <row r="31" spans="1:12" s="101" customFormat="1" ht="20" customHeight="1" x14ac:dyDescent="0.2">
      <c r="A31" s="115">
        <v>44313</v>
      </c>
      <c r="B31" s="101" t="s">
        <v>6</v>
      </c>
      <c r="C31" s="101" t="s">
        <v>20</v>
      </c>
      <c r="D31" s="101" t="s">
        <v>14</v>
      </c>
      <c r="E31" s="126">
        <v>96</v>
      </c>
      <c r="F31" s="106">
        <v>4.99</v>
      </c>
      <c r="G31" s="106">
        <v>479.04</v>
      </c>
    </row>
    <row r="32" spans="1:12" s="101" customFormat="1" ht="20" customHeight="1" x14ac:dyDescent="0.2">
      <c r="A32" s="115">
        <v>44241</v>
      </c>
      <c r="B32" s="101" t="s">
        <v>9</v>
      </c>
      <c r="C32" s="101" t="s">
        <v>13</v>
      </c>
      <c r="D32" s="101" t="s">
        <v>8</v>
      </c>
      <c r="E32" s="126">
        <v>53</v>
      </c>
      <c r="F32" s="106">
        <v>1.29</v>
      </c>
      <c r="G32" s="106">
        <v>68.37</v>
      </c>
    </row>
    <row r="33" spans="1:7" s="101" customFormat="1" ht="20" customHeight="1" x14ac:dyDescent="0.2">
      <c r="A33" s="115">
        <v>44347</v>
      </c>
      <c r="B33" s="101" t="s">
        <v>9</v>
      </c>
      <c r="C33" s="101" t="s">
        <v>13</v>
      </c>
      <c r="D33" s="101" t="s">
        <v>11</v>
      </c>
      <c r="E33" s="126">
        <v>80</v>
      </c>
      <c r="F33" s="106">
        <v>8.99</v>
      </c>
      <c r="G33" s="106">
        <v>719.2</v>
      </c>
    </row>
    <row r="34" spans="1:7" s="101" customFormat="1" ht="20" customHeight="1" x14ac:dyDescent="0.2">
      <c r="A34" s="115">
        <v>44364</v>
      </c>
      <c r="B34" s="101" t="s">
        <v>9</v>
      </c>
      <c r="C34" s="101" t="s">
        <v>10</v>
      </c>
      <c r="D34" s="101" t="s">
        <v>23</v>
      </c>
      <c r="E34" s="126">
        <v>5</v>
      </c>
      <c r="F34" s="106">
        <v>125</v>
      </c>
      <c r="G34" s="106">
        <v>625</v>
      </c>
    </row>
    <row r="35" spans="1:7" s="101" customFormat="1" ht="20" customHeight="1" x14ac:dyDescent="0.2">
      <c r="A35" s="115">
        <v>44293</v>
      </c>
      <c r="B35" s="101" t="s">
        <v>6</v>
      </c>
      <c r="C35" s="101" t="s">
        <v>7</v>
      </c>
      <c r="D35" s="101" t="s">
        <v>24</v>
      </c>
      <c r="E35" s="126">
        <v>62</v>
      </c>
      <c r="F35" s="106">
        <v>4.99</v>
      </c>
      <c r="G35" s="106">
        <v>309.38</v>
      </c>
    </row>
    <row r="36" spans="1:7" s="101" customFormat="1" ht="20" customHeight="1" x14ac:dyDescent="0.2">
      <c r="A36" s="115">
        <v>44398</v>
      </c>
      <c r="B36" s="101" t="s">
        <v>9</v>
      </c>
      <c r="C36" s="101" t="s">
        <v>19</v>
      </c>
      <c r="D36" s="101" t="s">
        <v>24</v>
      </c>
      <c r="E36" s="126">
        <v>55</v>
      </c>
      <c r="F36" s="106">
        <v>12.49</v>
      </c>
      <c r="G36" s="106">
        <v>686.95</v>
      </c>
    </row>
    <row r="37" spans="1:7" s="101" customFormat="1" ht="20" customHeight="1" x14ac:dyDescent="0.2">
      <c r="A37" s="115">
        <v>44385</v>
      </c>
      <c r="B37" s="101" t="s">
        <v>9</v>
      </c>
      <c r="C37" s="101" t="s">
        <v>10</v>
      </c>
      <c r="D37" s="101" t="s">
        <v>24</v>
      </c>
      <c r="E37" s="126">
        <v>42</v>
      </c>
      <c r="F37" s="106">
        <v>23.95</v>
      </c>
      <c r="G37" s="106">
        <v>1005.9</v>
      </c>
    </row>
    <row r="38" spans="1:7" s="101" customFormat="1" ht="20" customHeight="1" x14ac:dyDescent="0.2">
      <c r="A38" s="115">
        <v>44432</v>
      </c>
      <c r="B38" s="101" t="s">
        <v>15</v>
      </c>
      <c r="C38" s="101" t="s">
        <v>16</v>
      </c>
      <c r="D38" s="101" t="s">
        <v>23</v>
      </c>
      <c r="E38" s="126">
        <v>3</v>
      </c>
      <c r="F38" s="106">
        <v>275</v>
      </c>
      <c r="G38" s="106">
        <v>825</v>
      </c>
    </row>
    <row r="39" spans="1:7" s="101" customFormat="1" ht="20" customHeight="1" x14ac:dyDescent="0.2">
      <c r="A39" s="115">
        <v>44478</v>
      </c>
      <c r="B39" s="101" t="s">
        <v>9</v>
      </c>
      <c r="C39" s="101" t="s">
        <v>13</v>
      </c>
      <c r="D39" s="101" t="s">
        <v>8</v>
      </c>
      <c r="E39" s="126">
        <v>7</v>
      </c>
      <c r="F39" s="106">
        <v>1.29</v>
      </c>
      <c r="G39" s="106">
        <v>9.0299999999999994</v>
      </c>
    </row>
    <row r="40" spans="1:7" s="101" customFormat="1" ht="20" customHeight="1" x14ac:dyDescent="0.2">
      <c r="A40" s="115">
        <v>44466</v>
      </c>
      <c r="B40" s="101" t="s">
        <v>15</v>
      </c>
      <c r="C40" s="101" t="s">
        <v>16</v>
      </c>
      <c r="D40" s="101" t="s">
        <v>14</v>
      </c>
      <c r="E40" s="126">
        <v>76</v>
      </c>
      <c r="F40" s="106">
        <v>1.99</v>
      </c>
      <c r="G40" s="106">
        <v>151.24</v>
      </c>
    </row>
    <row r="41" spans="1:7" s="101" customFormat="1" ht="20" customHeight="1" x14ac:dyDescent="0.2">
      <c r="A41" s="115">
        <v>44483</v>
      </c>
      <c r="B41" s="101" t="s">
        <v>15</v>
      </c>
      <c r="C41" s="101" t="s">
        <v>18</v>
      </c>
      <c r="D41" s="101" t="s">
        <v>11</v>
      </c>
      <c r="E41" s="126">
        <v>57</v>
      </c>
      <c r="F41" s="106">
        <v>19.989999999999998</v>
      </c>
      <c r="G41" s="106">
        <v>1139.43</v>
      </c>
    </row>
    <row r="42" spans="1:7" s="101" customFormat="1" ht="20" customHeight="1" x14ac:dyDescent="0.2">
      <c r="A42" s="115">
        <v>44500</v>
      </c>
      <c r="B42" s="101" t="s">
        <v>9</v>
      </c>
      <c r="C42" s="101" t="s">
        <v>17</v>
      </c>
      <c r="D42" s="101" t="s">
        <v>8</v>
      </c>
      <c r="E42" s="126">
        <v>14</v>
      </c>
      <c r="F42" s="106">
        <v>1.29</v>
      </c>
      <c r="G42" s="106">
        <v>18.059999999999999</v>
      </c>
    </row>
    <row r="43" spans="1:7" s="101" customFormat="1" ht="20" customHeight="1" x14ac:dyDescent="0.2">
      <c r="A43" s="115">
        <v>44517</v>
      </c>
      <c r="B43" s="101" t="s">
        <v>9</v>
      </c>
      <c r="C43" s="101" t="s">
        <v>12</v>
      </c>
      <c r="D43" s="101" t="s">
        <v>11</v>
      </c>
      <c r="E43" s="126">
        <v>11</v>
      </c>
      <c r="F43" s="106">
        <v>4.99</v>
      </c>
      <c r="G43" s="106">
        <v>54.89</v>
      </c>
    </row>
    <row r="44" spans="1:7" x14ac:dyDescent="0.2">
      <c r="A44" s="116">
        <v>44298</v>
      </c>
      <c r="B44" t="s">
        <v>9</v>
      </c>
      <c r="C44" t="s">
        <v>12</v>
      </c>
      <c r="D44" t="s">
        <v>11</v>
      </c>
      <c r="E44" s="2">
        <v>94</v>
      </c>
      <c r="F44" s="3">
        <v>19.989999999999998</v>
      </c>
      <c r="G44" s="3">
        <v>1879.06</v>
      </c>
    </row>
    <row r="45" spans="1:7" x14ac:dyDescent="0.2">
      <c r="A45" s="116">
        <v>44551</v>
      </c>
      <c r="B45" t="s">
        <v>9</v>
      </c>
      <c r="C45" t="s">
        <v>17</v>
      </c>
      <c r="D45" t="s">
        <v>11</v>
      </c>
      <c r="E45" s="2">
        <v>28</v>
      </c>
      <c r="F45" s="3">
        <v>4.99</v>
      </c>
      <c r="G45" s="3">
        <v>139.72</v>
      </c>
    </row>
    <row r="46" spans="1:7" x14ac:dyDescent="0.2">
      <c r="D46" t="s">
        <v>4904</v>
      </c>
    </row>
  </sheetData>
  <sortState xmlns:xlrd2="http://schemas.microsoft.com/office/spreadsheetml/2017/richdata2" ref="K23:K27">
    <sortCondition ref="K23:K27"/>
  </sortState>
  <dataValidations count="2">
    <dataValidation type="list" allowBlank="1" showInputMessage="1" showErrorMessage="1" sqref="D3" xr:uid="{084E46A8-C64C-F445-B38C-A0657427B863}">
      <formula1>"Choose an option, Binder, Desk, Pen, Pen Set, Pencil"</formula1>
    </dataValidation>
    <dataValidation type="list" allowBlank="1" showInputMessage="1" showErrorMessage="1" sqref="D46" xr:uid="{D344289C-A3D1-4D49-AF41-BD6D62D9E0F0}">
      <formula1>$K$22:$K$27</formula1>
    </dataValidation>
  </dataValidations>
  <printOptions horizontalCentered="1" verticalCentered="1"/>
  <pageMargins left="0.7" right="0.7" top="1.2361111111111112" bottom="0.75" header="0.3" footer="0.3"/>
  <pageSetup paperSize="9" fitToHeight="0" orientation="landscape" horizontalDpi="0" verticalDpi="0"/>
  <headerFooter>
    <oddHeader>&amp;L&amp;G</oddHeader>
  </headerFooter>
  <rowBreaks count="2" manualBreakCount="2">
    <brk id="15" max="6" man="1"/>
    <brk id="30" max="6" man="1"/>
  </rowBreaks>
  <legacyDrawingHF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156-02F4-0C46-B661-E594EB625B3C}">
  <sheetPr>
    <tabColor rgb="FFE9F3FB"/>
    <pageSetUpPr fitToPage="1"/>
  </sheetPr>
  <dimension ref="A1:G43"/>
  <sheetViews>
    <sheetView showGridLines="0" zoomScale="182" zoomScaleNormal="182" zoomScalePageLayoutView="108" workbookViewId="0"/>
  </sheetViews>
  <sheetFormatPr baseColWidth="10" defaultRowHeight="16" x14ac:dyDescent="0.2"/>
  <cols>
    <col min="2" max="2" width="8.1640625" customWidth="1"/>
    <col min="3" max="3" width="17" customWidth="1"/>
    <col min="5" max="5" width="10.5" bestFit="1" customWidth="1"/>
    <col min="6" max="6" width="10.5" customWidth="1"/>
    <col min="7" max="7" width="13" customWidth="1"/>
  </cols>
  <sheetData>
    <row r="1" spans="1:7" ht="48" customHeight="1" x14ac:dyDescent="0.2">
      <c r="A1" s="102" t="s">
        <v>5262</v>
      </c>
    </row>
    <row r="2" spans="1:7" s="103" customFormat="1" ht="28" customHeight="1" x14ac:dyDescent="0.2">
      <c r="A2" s="103" t="s">
        <v>4893</v>
      </c>
      <c r="B2" s="103" t="s">
        <v>4906</v>
      </c>
      <c r="C2" s="103" t="s">
        <v>4907</v>
      </c>
      <c r="E2" s="103" t="s">
        <v>4893</v>
      </c>
      <c r="F2" s="103" t="s">
        <v>4906</v>
      </c>
      <c r="G2" s="103" t="s">
        <v>4908</v>
      </c>
    </row>
    <row r="3" spans="1:7" s="101" customFormat="1" ht="20" customHeight="1" x14ac:dyDescent="0.2">
      <c r="A3" s="107">
        <v>0.29166666666666669</v>
      </c>
      <c r="B3" s="107">
        <v>0.625</v>
      </c>
      <c r="C3" s="108">
        <f>MOD(B3-A3,1)*24</f>
        <v>8</v>
      </c>
      <c r="E3" s="109">
        <v>45018</v>
      </c>
      <c r="F3" s="109">
        <v>45091</v>
      </c>
      <c r="G3" s="101">
        <f>_xlfn.DAYS(F3,E3)</f>
        <v>73</v>
      </c>
    </row>
    <row r="4" spans="1:7" s="101" customFormat="1" ht="20" customHeight="1" x14ac:dyDescent="0.2">
      <c r="A4" s="107">
        <v>0.20833333333333334</v>
      </c>
      <c r="B4" s="107">
        <v>0.70833333333333337</v>
      </c>
      <c r="C4" s="108">
        <f t="shared" ref="C4:C9" si="0">MOD(B4-A4,1)*24</f>
        <v>12</v>
      </c>
      <c r="E4" s="109">
        <v>45467</v>
      </c>
      <c r="F4" s="109">
        <v>45476</v>
      </c>
      <c r="G4" s="101">
        <f t="shared" ref="G4:G9" si="1">_xlfn.DAYS(F4,E4)</f>
        <v>9</v>
      </c>
    </row>
    <row r="5" spans="1:7" s="101" customFormat="1" ht="20" customHeight="1" x14ac:dyDescent="0.2">
      <c r="A5" s="107">
        <v>0.42569444444444443</v>
      </c>
      <c r="B5" s="107">
        <v>0.60555555555555551</v>
      </c>
      <c r="C5" s="108">
        <f t="shared" si="0"/>
        <v>4.3166666666666664</v>
      </c>
      <c r="E5" s="109">
        <v>45272</v>
      </c>
      <c r="F5" s="109">
        <v>45302</v>
      </c>
      <c r="G5" s="101">
        <f t="shared" si="1"/>
        <v>30</v>
      </c>
    </row>
    <row r="6" spans="1:7" s="101" customFormat="1" ht="20" customHeight="1" x14ac:dyDescent="0.2">
      <c r="A6" s="107">
        <v>0.36249999999999999</v>
      </c>
      <c r="B6" s="107">
        <v>0.59861111111111109</v>
      </c>
      <c r="C6" s="108">
        <f t="shared" si="0"/>
        <v>5.6666666666666661</v>
      </c>
      <c r="E6" s="109">
        <v>44780</v>
      </c>
      <c r="F6" s="109">
        <v>44816</v>
      </c>
      <c r="G6" s="101">
        <f t="shared" si="1"/>
        <v>36</v>
      </c>
    </row>
    <row r="7" spans="1:7" s="101" customFormat="1" ht="20" customHeight="1" x14ac:dyDescent="0.2">
      <c r="A7" s="107">
        <v>0.375</v>
      </c>
      <c r="B7" s="107">
        <v>0.65</v>
      </c>
      <c r="C7" s="108">
        <f t="shared" si="0"/>
        <v>6.6000000000000005</v>
      </c>
      <c r="E7" s="109">
        <v>45130</v>
      </c>
      <c r="F7" s="109">
        <v>45187</v>
      </c>
      <c r="G7" s="101">
        <f t="shared" si="1"/>
        <v>57</v>
      </c>
    </row>
    <row r="8" spans="1:7" s="101" customFormat="1" ht="20" customHeight="1" x14ac:dyDescent="0.2">
      <c r="A8" s="107">
        <v>0.22708333333333333</v>
      </c>
      <c r="B8" s="107">
        <v>0.78749999999999998</v>
      </c>
      <c r="C8" s="108">
        <f t="shared" si="0"/>
        <v>13.45</v>
      </c>
      <c r="E8" s="109">
        <v>45324</v>
      </c>
      <c r="F8" s="109">
        <v>45354</v>
      </c>
      <c r="G8" s="101">
        <f t="shared" si="1"/>
        <v>30</v>
      </c>
    </row>
    <row r="9" spans="1:7" s="101" customFormat="1" ht="20" customHeight="1" x14ac:dyDescent="0.2">
      <c r="A9" s="107">
        <v>0.45833333333333331</v>
      </c>
      <c r="B9" s="107">
        <v>0.83333333333333337</v>
      </c>
      <c r="C9" s="108">
        <f t="shared" si="0"/>
        <v>9.0000000000000018</v>
      </c>
      <c r="E9" s="109">
        <v>45404</v>
      </c>
      <c r="F9" s="109">
        <v>45442</v>
      </c>
      <c r="G9" s="101">
        <f t="shared" si="1"/>
        <v>38</v>
      </c>
    </row>
    <row r="10" spans="1:7" s="101" customFormat="1" ht="20" customHeight="1" x14ac:dyDescent="0.2">
      <c r="A10" s="110"/>
      <c r="B10" s="110"/>
    </row>
    <row r="11" spans="1:7" s="101" customFormat="1" ht="20" customHeight="1" x14ac:dyDescent="0.2">
      <c r="A11" s="110"/>
      <c r="B11" s="139" t="s">
        <v>5268</v>
      </c>
      <c r="C11" s="111" t="s">
        <v>4909</v>
      </c>
      <c r="F11" s="139" t="s">
        <v>5268</v>
      </c>
      <c r="G11" s="111" t="s">
        <v>5252</v>
      </c>
    </row>
    <row r="12" spans="1:7" s="101" customFormat="1" ht="20" customHeight="1" x14ac:dyDescent="0.2">
      <c r="B12" s="112" t="s">
        <v>4914</v>
      </c>
      <c r="C12" s="101" t="s">
        <v>5253</v>
      </c>
      <c r="F12" s="112" t="s">
        <v>4914</v>
      </c>
      <c r="G12" s="101" t="s">
        <v>5254</v>
      </c>
    </row>
    <row r="13" spans="1:7" s="101" customFormat="1" ht="20" customHeight="1" x14ac:dyDescent="0.2"/>
    <row r="14" spans="1:7" s="101" customFormat="1" ht="20" customHeight="1" x14ac:dyDescent="0.2"/>
    <row r="15" spans="1:7" s="101" customFormat="1" ht="20" customHeight="1" x14ac:dyDescent="0.2"/>
    <row r="16" spans="1:7" s="101" customFormat="1" ht="20" customHeight="1" x14ac:dyDescent="0.2"/>
    <row r="17" s="101" customFormat="1" ht="20" customHeight="1" x14ac:dyDescent="0.2"/>
    <row r="18" s="101" customFormat="1" ht="20" customHeight="1" x14ac:dyDescent="0.2"/>
    <row r="19" s="101" customFormat="1" ht="20" customHeight="1" x14ac:dyDescent="0.2"/>
    <row r="20" s="101" customFormat="1" ht="20" customHeight="1" x14ac:dyDescent="0.2"/>
    <row r="21" s="101" customFormat="1" ht="20" customHeight="1" x14ac:dyDescent="0.2"/>
    <row r="22" s="101" customFormat="1" ht="20" customHeight="1" x14ac:dyDescent="0.2"/>
    <row r="23" s="101" customFormat="1" ht="20" customHeight="1" x14ac:dyDescent="0.2"/>
    <row r="24" s="101" customFormat="1" ht="20" customHeight="1" x14ac:dyDescent="0.2"/>
    <row r="25" s="101" customFormat="1" ht="20" customHeight="1" x14ac:dyDescent="0.2"/>
    <row r="26" s="101" customFormat="1" ht="20" customHeight="1" x14ac:dyDescent="0.2"/>
    <row r="27" s="101" customFormat="1" ht="20" customHeight="1" x14ac:dyDescent="0.2"/>
    <row r="28" s="101" customFormat="1" ht="20" customHeight="1" x14ac:dyDescent="0.2"/>
    <row r="29" s="101" customFormat="1" ht="20" customHeight="1" x14ac:dyDescent="0.2"/>
    <row r="30" s="101" customFormat="1" ht="20" customHeight="1" x14ac:dyDescent="0.2"/>
    <row r="31" s="101" customFormat="1" ht="20" customHeight="1" x14ac:dyDescent="0.2"/>
    <row r="32" s="101" customFormat="1" ht="20" customHeight="1" x14ac:dyDescent="0.2"/>
    <row r="33" s="101" customFormat="1" ht="20" customHeight="1" x14ac:dyDescent="0.2"/>
    <row r="34" s="101" customFormat="1" ht="20" customHeight="1" x14ac:dyDescent="0.2"/>
    <row r="35" s="101" customFormat="1" ht="20" customHeight="1" x14ac:dyDescent="0.2"/>
    <row r="36" s="101" customFormat="1" ht="20" customHeight="1" x14ac:dyDescent="0.2"/>
    <row r="37" s="101" customFormat="1" ht="20" customHeight="1" x14ac:dyDescent="0.2"/>
    <row r="38" s="101" customFormat="1" ht="20" customHeight="1" x14ac:dyDescent="0.2"/>
    <row r="39" s="101" customFormat="1" ht="20" customHeight="1" x14ac:dyDescent="0.2"/>
    <row r="40" s="101" customFormat="1" ht="20" customHeight="1" x14ac:dyDescent="0.2"/>
    <row r="41" s="101" customFormat="1" ht="20" customHeight="1" x14ac:dyDescent="0.2"/>
    <row r="42" s="101" customFormat="1" ht="20" customHeight="1" x14ac:dyDescent="0.2"/>
    <row r="43" s="101" customFormat="1" ht="20" customHeight="1" x14ac:dyDescent="0.2"/>
  </sheetData>
  <printOptions horizontalCentered="1" verticalCentered="1"/>
  <pageMargins left="0.7" right="0.7" top="1.2361111111111112" bottom="0.75" header="0.3" footer="0.3"/>
  <pageSetup paperSize="9" fitToHeight="0" orientation="landscape" horizontalDpi="0" verticalDpi="0"/>
  <headerFooter>
    <oddHeader>&amp;L&amp;G</oddHeader>
  </headerFooter>
  <legacyDrawingHF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5287-ECF7-D843-B593-B590E18D80DA}">
  <sheetPr>
    <tabColor theme="7" tint="-0.249977111117893"/>
  </sheetPr>
  <dimension ref="B1:T58"/>
  <sheetViews>
    <sheetView showGridLines="0" zoomScaleNormal="100" zoomScalePage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7.33203125" defaultRowHeight="19.5" customHeight="1" x14ac:dyDescent="0.2"/>
  <cols>
    <col min="1" max="1" width="1.6640625" style="4" customWidth="1"/>
    <col min="2" max="2" width="41.1640625" style="4" customWidth="1"/>
    <col min="3" max="3" width="6.6640625" style="5" customWidth="1"/>
    <col min="4" max="15" width="12" style="5" customWidth="1"/>
    <col min="16" max="16" width="0.5" style="5" customWidth="1"/>
    <col min="17" max="17" width="13.1640625" style="5" customWidth="1"/>
    <col min="18" max="18" width="1.83203125" style="4" customWidth="1"/>
    <col min="19" max="19" width="22.5" style="4" customWidth="1"/>
    <col min="20" max="20" width="1.83203125" style="4" customWidth="1"/>
    <col min="21" max="16384" width="7.33203125" style="4"/>
  </cols>
  <sheetData>
    <row r="1" spans="2:20" ht="63" customHeight="1" x14ac:dyDescent="0.2">
      <c r="B1" s="99" t="s">
        <v>4892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98"/>
      <c r="T1" s="98"/>
    </row>
    <row r="2" spans="2:20" s="22" customFormat="1" ht="19.5" customHeight="1" thickBot="1" x14ac:dyDescent="0.25">
      <c r="B2" s="97"/>
      <c r="C2" s="96" t="s">
        <v>4891</v>
      </c>
      <c r="D2" s="95" t="s">
        <v>4890</v>
      </c>
      <c r="E2" s="95" t="s">
        <v>4889</v>
      </c>
      <c r="F2" s="95" t="s">
        <v>4888</v>
      </c>
      <c r="G2" s="95" t="s">
        <v>4887</v>
      </c>
      <c r="H2" s="95" t="s">
        <v>4886</v>
      </c>
      <c r="I2" s="95" t="s">
        <v>4885</v>
      </c>
      <c r="J2" s="95" t="s">
        <v>4884</v>
      </c>
      <c r="K2" s="95" t="s">
        <v>4883</v>
      </c>
      <c r="L2" s="95" t="s">
        <v>4882</v>
      </c>
      <c r="M2" s="95" t="s">
        <v>4881</v>
      </c>
      <c r="N2" s="95" t="s">
        <v>4880</v>
      </c>
      <c r="O2" s="95" t="s">
        <v>4879</v>
      </c>
      <c r="P2" s="94"/>
      <c r="Q2" s="93" t="s">
        <v>5</v>
      </c>
      <c r="R2" s="91"/>
      <c r="S2" s="92"/>
      <c r="T2" s="91"/>
    </row>
    <row r="3" spans="2:20" s="85" customFormat="1" ht="19.5" customHeight="1" thickTop="1" x14ac:dyDescent="0.2">
      <c r="B3" s="85" t="s">
        <v>4878</v>
      </c>
      <c r="C3" s="90"/>
      <c r="D3" s="89">
        <v>750</v>
      </c>
      <c r="E3" s="89">
        <v>200</v>
      </c>
      <c r="F3" s="89">
        <v>500</v>
      </c>
      <c r="G3" s="89">
        <v>1500</v>
      </c>
      <c r="H3" s="89">
        <v>1200</v>
      </c>
      <c r="I3" s="89">
        <v>1500</v>
      </c>
      <c r="J3" s="89">
        <v>1500</v>
      </c>
      <c r="K3" s="89">
        <v>1800</v>
      </c>
      <c r="L3" s="89">
        <v>2000</v>
      </c>
      <c r="M3" s="89">
        <v>2000</v>
      </c>
      <c r="N3" s="89">
        <v>2000</v>
      </c>
      <c r="O3" s="89">
        <v>2000</v>
      </c>
      <c r="P3" s="89"/>
      <c r="Q3" s="88">
        <f>SUM(D3:O3)</f>
        <v>16950</v>
      </c>
      <c r="R3" s="86"/>
      <c r="S3" s="87"/>
      <c r="T3" s="86"/>
    </row>
    <row r="4" spans="2:20" s="43" customFormat="1" ht="19.5" customHeight="1" x14ac:dyDescent="0.3">
      <c r="B4" s="84" t="s">
        <v>4877</v>
      </c>
      <c r="C4" s="49"/>
      <c r="D4" s="48">
        <f t="shared" ref="D4:O4" si="0">D9+D28+D35+D41</f>
        <v>1.1000000000000001</v>
      </c>
      <c r="E4" s="48">
        <f t="shared" si="0"/>
        <v>1.1000000000000001</v>
      </c>
      <c r="F4" s="48">
        <f t="shared" si="0"/>
        <v>1.1000000000000001</v>
      </c>
      <c r="G4" s="48">
        <f t="shared" si="0"/>
        <v>1.1000000000000001</v>
      </c>
      <c r="H4" s="48">
        <f t="shared" si="0"/>
        <v>1.1000000000000001</v>
      </c>
      <c r="I4" s="48">
        <f t="shared" si="0"/>
        <v>1.1000000000000001</v>
      </c>
      <c r="J4" s="48">
        <f t="shared" si="0"/>
        <v>1.1000000000000001</v>
      </c>
      <c r="K4" s="48">
        <f t="shared" si="0"/>
        <v>1.1000000000000001</v>
      </c>
      <c r="L4" s="48">
        <f t="shared" si="0"/>
        <v>0.85000000000000009</v>
      </c>
      <c r="M4" s="48">
        <f t="shared" si="0"/>
        <v>0.85000000000000009</v>
      </c>
      <c r="N4" s="48">
        <f t="shared" si="0"/>
        <v>0.85000000000000009</v>
      </c>
      <c r="O4" s="48">
        <f t="shared" si="0"/>
        <v>0.85000000000000009</v>
      </c>
      <c r="P4" s="47"/>
      <c r="Q4" s="46"/>
      <c r="R4" s="44"/>
      <c r="S4" s="45"/>
      <c r="T4" s="44"/>
    </row>
    <row r="5" spans="2:20" s="22" customFormat="1" ht="19.5" customHeight="1" x14ac:dyDescent="0.2">
      <c r="B5" s="42" t="s">
        <v>4869</v>
      </c>
      <c r="C5" s="40">
        <v>5</v>
      </c>
      <c r="D5" s="41">
        <f t="shared" ref="D5:O5" si="1">+$C$5</f>
        <v>5</v>
      </c>
      <c r="E5" s="41">
        <f t="shared" si="1"/>
        <v>5</v>
      </c>
      <c r="F5" s="41">
        <f t="shared" si="1"/>
        <v>5</v>
      </c>
      <c r="G5" s="41">
        <f t="shared" si="1"/>
        <v>5</v>
      </c>
      <c r="H5" s="41">
        <f t="shared" si="1"/>
        <v>5</v>
      </c>
      <c r="I5" s="41">
        <f t="shared" si="1"/>
        <v>5</v>
      </c>
      <c r="J5" s="41">
        <f t="shared" si="1"/>
        <v>5</v>
      </c>
      <c r="K5" s="41">
        <f t="shared" si="1"/>
        <v>5</v>
      </c>
      <c r="L5" s="41">
        <f t="shared" si="1"/>
        <v>5</v>
      </c>
      <c r="M5" s="41">
        <f t="shared" si="1"/>
        <v>5</v>
      </c>
      <c r="N5" s="41">
        <f t="shared" si="1"/>
        <v>5</v>
      </c>
      <c r="O5" s="41">
        <f t="shared" si="1"/>
        <v>5</v>
      </c>
      <c r="P5" s="26"/>
      <c r="Q5" s="53"/>
      <c r="R5" s="51"/>
      <c r="S5" s="52"/>
      <c r="T5" s="51"/>
    </row>
    <row r="6" spans="2:20" s="22" customFormat="1" ht="19.5" customHeight="1" x14ac:dyDescent="0.2">
      <c r="B6" s="36" t="s">
        <v>4863</v>
      </c>
      <c r="C6" s="35"/>
      <c r="D6" s="58">
        <f t="shared" ref="D6:O6" si="2">$C$5*D5</f>
        <v>25</v>
      </c>
      <c r="E6" s="58">
        <f t="shared" si="2"/>
        <v>25</v>
      </c>
      <c r="F6" s="58">
        <f t="shared" si="2"/>
        <v>25</v>
      </c>
      <c r="G6" s="58">
        <f t="shared" si="2"/>
        <v>25</v>
      </c>
      <c r="H6" s="58">
        <f t="shared" si="2"/>
        <v>25</v>
      </c>
      <c r="I6" s="58">
        <f t="shared" si="2"/>
        <v>25</v>
      </c>
      <c r="J6" s="58">
        <f t="shared" si="2"/>
        <v>25</v>
      </c>
      <c r="K6" s="58">
        <f t="shared" si="2"/>
        <v>25</v>
      </c>
      <c r="L6" s="58">
        <f t="shared" si="2"/>
        <v>25</v>
      </c>
      <c r="M6" s="58">
        <f t="shared" si="2"/>
        <v>25</v>
      </c>
      <c r="N6" s="58">
        <f t="shared" si="2"/>
        <v>25</v>
      </c>
      <c r="O6" s="58">
        <f t="shared" si="2"/>
        <v>25</v>
      </c>
      <c r="P6" s="33"/>
      <c r="Q6" s="32">
        <f>SUM('Channel Marketing Budget'!$D6:$O6)</f>
        <v>300</v>
      </c>
      <c r="R6" s="30"/>
      <c r="S6" s="31"/>
      <c r="T6" s="30"/>
    </row>
    <row r="7" spans="2:20" s="22" customFormat="1" ht="19.5" customHeight="1" x14ac:dyDescent="0.2">
      <c r="B7" s="29" t="s">
        <v>4872</v>
      </c>
      <c r="C7" s="56">
        <v>1E-3</v>
      </c>
      <c r="D7" s="83">
        <f t="shared" ref="D7:O7" si="3">D3*$C$7</f>
        <v>0.75</v>
      </c>
      <c r="E7" s="83">
        <f t="shared" si="3"/>
        <v>0.2</v>
      </c>
      <c r="F7" s="83">
        <f t="shared" si="3"/>
        <v>0.5</v>
      </c>
      <c r="G7" s="83">
        <f t="shared" si="3"/>
        <v>1.5</v>
      </c>
      <c r="H7" s="83">
        <f t="shared" si="3"/>
        <v>1.2</v>
      </c>
      <c r="I7" s="83">
        <f t="shared" si="3"/>
        <v>1.5</v>
      </c>
      <c r="J7" s="83">
        <f t="shared" si="3"/>
        <v>1.5</v>
      </c>
      <c r="K7" s="83">
        <f t="shared" si="3"/>
        <v>1.8</v>
      </c>
      <c r="L7" s="83">
        <f t="shared" si="3"/>
        <v>2</v>
      </c>
      <c r="M7" s="83">
        <f t="shared" si="3"/>
        <v>2</v>
      </c>
      <c r="N7" s="83">
        <f t="shared" si="3"/>
        <v>2</v>
      </c>
      <c r="O7" s="83">
        <f t="shared" si="3"/>
        <v>2</v>
      </c>
      <c r="P7" s="33"/>
      <c r="Q7" s="25">
        <f>SUM('Channel Marketing Budget'!$D7:$O7)</f>
        <v>16.950000000000003</v>
      </c>
      <c r="R7" s="23"/>
      <c r="S7" s="82"/>
      <c r="T7" s="23"/>
    </row>
    <row r="8" spans="2:20" ht="19.5" customHeight="1" thickBot="1" x14ac:dyDescent="0.25">
      <c r="B8" s="21" t="s">
        <v>4876</v>
      </c>
      <c r="C8" s="21"/>
      <c r="D8" s="20">
        <f t="shared" ref="D8:O8" si="4">SUM(D6:D7)</f>
        <v>25.75</v>
      </c>
      <c r="E8" s="20">
        <f t="shared" si="4"/>
        <v>25.2</v>
      </c>
      <c r="F8" s="20">
        <f t="shared" si="4"/>
        <v>25.5</v>
      </c>
      <c r="G8" s="20">
        <f t="shared" si="4"/>
        <v>26.5</v>
      </c>
      <c r="H8" s="20">
        <f t="shared" si="4"/>
        <v>26.2</v>
      </c>
      <c r="I8" s="20">
        <f t="shared" si="4"/>
        <v>26.5</v>
      </c>
      <c r="J8" s="20">
        <f t="shared" si="4"/>
        <v>26.5</v>
      </c>
      <c r="K8" s="20">
        <f t="shared" si="4"/>
        <v>26.8</v>
      </c>
      <c r="L8" s="20">
        <f t="shared" si="4"/>
        <v>27</v>
      </c>
      <c r="M8" s="20">
        <f t="shared" si="4"/>
        <v>27</v>
      </c>
      <c r="N8" s="20">
        <f t="shared" si="4"/>
        <v>27</v>
      </c>
      <c r="O8" s="20">
        <f t="shared" si="4"/>
        <v>27</v>
      </c>
      <c r="P8" s="81"/>
      <c r="Q8" s="80">
        <f>SUM('Channel Marketing Budget'!$D8:$O8)</f>
        <v>316.95000000000005</v>
      </c>
      <c r="R8" s="78"/>
      <c r="S8" s="79"/>
      <c r="T8" s="78"/>
    </row>
    <row r="9" spans="2:20" s="43" customFormat="1" ht="19.5" customHeight="1" x14ac:dyDescent="0.3">
      <c r="B9" s="50" t="s">
        <v>4875</v>
      </c>
      <c r="C9" s="49"/>
      <c r="D9" s="100">
        <v>1</v>
      </c>
      <c r="E9" s="57">
        <v>1</v>
      </c>
      <c r="F9" s="57">
        <v>0.75</v>
      </c>
      <c r="G9" s="57">
        <v>0.4</v>
      </c>
      <c r="H9" s="57">
        <v>0.33</v>
      </c>
      <c r="I9" s="57">
        <v>0.25</v>
      </c>
      <c r="J9" s="57">
        <v>0.2</v>
      </c>
      <c r="K9" s="57">
        <v>0.1</v>
      </c>
      <c r="L9" s="57">
        <v>0.05</v>
      </c>
      <c r="M9" s="57">
        <v>0.05</v>
      </c>
      <c r="N9" s="57">
        <v>0.05</v>
      </c>
      <c r="O9" s="57">
        <v>0.05</v>
      </c>
      <c r="P9" s="47"/>
      <c r="Q9" s="46"/>
      <c r="R9" s="44"/>
      <c r="S9" s="45"/>
      <c r="T9" s="44"/>
    </row>
    <row r="10" spans="2:20" s="22" customFormat="1" ht="19.5" customHeight="1" x14ac:dyDescent="0.2">
      <c r="B10" s="42" t="s">
        <v>4874</v>
      </c>
      <c r="C10" s="41"/>
      <c r="D10" s="77">
        <v>1</v>
      </c>
      <c r="E10" s="77">
        <v>0.5</v>
      </c>
      <c r="F10" s="77">
        <v>0.5</v>
      </c>
      <c r="G10" s="77">
        <v>0.5</v>
      </c>
      <c r="H10" s="77">
        <v>0.5</v>
      </c>
      <c r="I10" s="77">
        <v>0.5</v>
      </c>
      <c r="J10" s="77">
        <v>0.5</v>
      </c>
      <c r="K10" s="77">
        <v>0.5</v>
      </c>
      <c r="L10" s="77">
        <v>0.5</v>
      </c>
      <c r="M10" s="77">
        <v>0.5</v>
      </c>
      <c r="N10" s="77">
        <v>0.5</v>
      </c>
      <c r="O10" s="77">
        <v>0.5</v>
      </c>
      <c r="P10" s="26"/>
      <c r="Q10" s="53"/>
      <c r="R10" s="51"/>
      <c r="S10" s="52"/>
      <c r="T10" s="51"/>
    </row>
    <row r="11" spans="2:20" s="22" customFormat="1" ht="19.5" customHeight="1" x14ac:dyDescent="0.2">
      <c r="B11" s="66" t="s">
        <v>4869</v>
      </c>
      <c r="C11" s="68">
        <v>3</v>
      </c>
      <c r="D11" s="35">
        <f t="shared" ref="D11:O11" si="5">$C$11*D10</f>
        <v>3</v>
      </c>
      <c r="E11" s="35">
        <f t="shared" si="5"/>
        <v>1.5</v>
      </c>
      <c r="F11" s="35">
        <f t="shared" si="5"/>
        <v>1.5</v>
      </c>
      <c r="G11" s="35">
        <f t="shared" si="5"/>
        <v>1.5</v>
      </c>
      <c r="H11" s="35">
        <f t="shared" si="5"/>
        <v>1.5</v>
      </c>
      <c r="I11" s="35">
        <f t="shared" si="5"/>
        <v>1.5</v>
      </c>
      <c r="J11" s="35">
        <f t="shared" si="5"/>
        <v>1.5</v>
      </c>
      <c r="K11" s="35">
        <f t="shared" si="5"/>
        <v>1.5</v>
      </c>
      <c r="L11" s="35">
        <f t="shared" si="5"/>
        <v>1.5</v>
      </c>
      <c r="M11" s="35">
        <f t="shared" si="5"/>
        <v>1.5</v>
      </c>
      <c r="N11" s="35">
        <f t="shared" si="5"/>
        <v>1.5</v>
      </c>
      <c r="O11" s="74">
        <f t="shared" si="5"/>
        <v>1.5</v>
      </c>
      <c r="P11" s="26"/>
      <c r="Q11" s="32">
        <f>SUM('Channel Marketing Budget'!$D11:$O11)</f>
        <v>19.5</v>
      </c>
      <c r="R11" s="30"/>
      <c r="S11" s="67"/>
      <c r="T11" s="30"/>
    </row>
    <row r="12" spans="2:20" s="22" customFormat="1" ht="19.5" customHeight="1" x14ac:dyDescent="0.2">
      <c r="B12" s="66" t="s">
        <v>4873</v>
      </c>
      <c r="C12" s="35"/>
      <c r="D12" s="68">
        <v>25</v>
      </c>
      <c r="E12" s="68">
        <v>10</v>
      </c>
      <c r="F12" s="68">
        <v>25</v>
      </c>
      <c r="G12" s="68">
        <v>10</v>
      </c>
      <c r="H12" s="68">
        <v>25</v>
      </c>
      <c r="I12" s="68">
        <v>10</v>
      </c>
      <c r="J12" s="68">
        <v>25</v>
      </c>
      <c r="K12" s="68">
        <v>10</v>
      </c>
      <c r="L12" s="68">
        <v>25</v>
      </c>
      <c r="M12" s="68">
        <v>10</v>
      </c>
      <c r="N12" s="68">
        <v>25</v>
      </c>
      <c r="O12" s="68">
        <v>10</v>
      </c>
      <c r="P12" s="26"/>
      <c r="Q12" s="32">
        <f>SUM('Channel Marketing Budget'!$D12:$O12)</f>
        <v>210</v>
      </c>
      <c r="R12" s="30"/>
      <c r="S12" s="67"/>
      <c r="T12" s="30"/>
    </row>
    <row r="13" spans="2:20" s="22" customFormat="1" ht="19.5" customHeight="1" x14ac:dyDescent="0.2">
      <c r="B13" s="66" t="s">
        <v>4872</v>
      </c>
      <c r="C13" s="59">
        <v>1E-3</v>
      </c>
      <c r="D13" s="58">
        <f t="shared" ref="D13:O13" si="6">$C$13*D3*D9*D10</f>
        <v>0.75</v>
      </c>
      <c r="E13" s="58">
        <f t="shared" si="6"/>
        <v>0.1</v>
      </c>
      <c r="F13" s="58">
        <f t="shared" si="6"/>
        <v>0.1875</v>
      </c>
      <c r="G13" s="58">
        <f t="shared" si="6"/>
        <v>0.30000000000000004</v>
      </c>
      <c r="H13" s="58">
        <f t="shared" si="6"/>
        <v>0.19800000000000001</v>
      </c>
      <c r="I13" s="58">
        <f t="shared" si="6"/>
        <v>0.1875</v>
      </c>
      <c r="J13" s="58">
        <f t="shared" si="6"/>
        <v>0.15000000000000002</v>
      </c>
      <c r="K13" s="58">
        <f t="shared" si="6"/>
        <v>9.0000000000000011E-2</v>
      </c>
      <c r="L13" s="58">
        <f t="shared" si="6"/>
        <v>0.05</v>
      </c>
      <c r="M13" s="58">
        <f t="shared" si="6"/>
        <v>0.05</v>
      </c>
      <c r="N13" s="58">
        <f t="shared" si="6"/>
        <v>0.05</v>
      </c>
      <c r="O13" s="58">
        <f t="shared" si="6"/>
        <v>0.05</v>
      </c>
      <c r="P13" s="26"/>
      <c r="Q13" s="32">
        <f>SUM('Channel Marketing Budget'!$D13:$O13)</f>
        <v>2.1629999999999998</v>
      </c>
      <c r="R13" s="30"/>
      <c r="S13" s="67"/>
      <c r="T13" s="30"/>
    </row>
    <row r="14" spans="2:20" s="22" customFormat="1" ht="19.5" customHeight="1" x14ac:dyDescent="0.2">
      <c r="B14" s="73" t="s">
        <v>4849</v>
      </c>
      <c r="C14" s="28"/>
      <c r="D14" s="68">
        <v>25</v>
      </c>
      <c r="E14" s="68">
        <v>10</v>
      </c>
      <c r="F14" s="68">
        <v>25</v>
      </c>
      <c r="G14" s="68">
        <v>10</v>
      </c>
      <c r="H14" s="68">
        <v>25</v>
      </c>
      <c r="I14" s="68">
        <v>10</v>
      </c>
      <c r="J14" s="68">
        <v>25</v>
      </c>
      <c r="K14" s="68">
        <v>10</v>
      </c>
      <c r="L14" s="68">
        <v>25</v>
      </c>
      <c r="M14" s="68">
        <v>10</v>
      </c>
      <c r="N14" s="68">
        <v>25</v>
      </c>
      <c r="O14" s="68">
        <v>10</v>
      </c>
      <c r="P14" s="26"/>
      <c r="Q14" s="25">
        <f>SUM('Channel Marketing Budget'!$D14:$O14)</f>
        <v>210</v>
      </c>
      <c r="R14" s="23"/>
      <c r="S14" s="24"/>
      <c r="T14" s="23"/>
    </row>
    <row r="15" spans="2:20" s="61" customFormat="1" ht="19.5" customHeight="1" thickBot="1" x14ac:dyDescent="0.25">
      <c r="B15" s="65" t="s">
        <v>4871</v>
      </c>
      <c r="C15" s="76"/>
      <c r="D15" s="75">
        <f t="shared" ref="D15:O15" si="7">SUM(D11:D14)</f>
        <v>53.75</v>
      </c>
      <c r="E15" s="75">
        <f t="shared" si="7"/>
        <v>21.6</v>
      </c>
      <c r="F15" s="75">
        <f t="shared" si="7"/>
        <v>51.6875</v>
      </c>
      <c r="G15" s="75">
        <f t="shared" si="7"/>
        <v>21.8</v>
      </c>
      <c r="H15" s="75">
        <f t="shared" si="7"/>
        <v>51.698</v>
      </c>
      <c r="I15" s="75">
        <f t="shared" si="7"/>
        <v>21.6875</v>
      </c>
      <c r="J15" s="75">
        <f t="shared" si="7"/>
        <v>51.65</v>
      </c>
      <c r="K15" s="75">
        <f t="shared" si="7"/>
        <v>21.59</v>
      </c>
      <c r="L15" s="75">
        <f t="shared" si="7"/>
        <v>51.55</v>
      </c>
      <c r="M15" s="75">
        <f t="shared" si="7"/>
        <v>21.55</v>
      </c>
      <c r="N15" s="75">
        <f t="shared" si="7"/>
        <v>51.55</v>
      </c>
      <c r="O15" s="75">
        <f t="shared" si="7"/>
        <v>21.55</v>
      </c>
      <c r="P15" s="63"/>
      <c r="Q15" s="19">
        <f>SUM('Channel Marketing Budget'!$D15:$O15)</f>
        <v>441.66300000000001</v>
      </c>
      <c r="R15" s="18"/>
      <c r="S15" s="8"/>
      <c r="T15" s="18"/>
    </row>
    <row r="16" spans="2:20" s="22" customFormat="1" ht="19.5" customHeight="1" x14ac:dyDescent="0.2">
      <c r="B16" s="72" t="s">
        <v>4870</v>
      </c>
      <c r="C16" s="71"/>
      <c r="D16" s="70">
        <v>0.25</v>
      </c>
      <c r="E16" s="70">
        <v>0.25</v>
      </c>
      <c r="F16" s="70">
        <v>0.25</v>
      </c>
      <c r="G16" s="70">
        <v>0.25</v>
      </c>
      <c r="H16" s="70">
        <v>0.25</v>
      </c>
      <c r="I16" s="70">
        <v>0.25</v>
      </c>
      <c r="J16" s="70">
        <v>0.25</v>
      </c>
      <c r="K16" s="70">
        <v>0.25</v>
      </c>
      <c r="L16" s="70">
        <v>0.25</v>
      </c>
      <c r="M16" s="70">
        <v>0.25</v>
      </c>
      <c r="N16" s="70">
        <v>0.25</v>
      </c>
      <c r="O16" s="70">
        <v>0.25</v>
      </c>
      <c r="P16" s="26"/>
      <c r="Q16" s="39"/>
      <c r="R16" s="37"/>
      <c r="S16" s="38"/>
      <c r="T16" s="37"/>
    </row>
    <row r="17" spans="2:20" s="22" customFormat="1" ht="19.5" customHeight="1" x14ac:dyDescent="0.2">
      <c r="B17" s="66" t="s">
        <v>4869</v>
      </c>
      <c r="C17" s="68">
        <v>1</v>
      </c>
      <c r="D17" s="35">
        <f t="shared" ref="D17:O17" si="8">$C$17*D16</f>
        <v>0.25</v>
      </c>
      <c r="E17" s="35">
        <f t="shared" si="8"/>
        <v>0.25</v>
      </c>
      <c r="F17" s="35">
        <f t="shared" si="8"/>
        <v>0.25</v>
      </c>
      <c r="G17" s="35">
        <f t="shared" si="8"/>
        <v>0.25</v>
      </c>
      <c r="H17" s="35">
        <f t="shared" si="8"/>
        <v>0.25</v>
      </c>
      <c r="I17" s="35">
        <f t="shared" si="8"/>
        <v>0.25</v>
      </c>
      <c r="J17" s="35">
        <f t="shared" si="8"/>
        <v>0.25</v>
      </c>
      <c r="K17" s="35">
        <f t="shared" si="8"/>
        <v>0.25</v>
      </c>
      <c r="L17" s="35">
        <f t="shared" si="8"/>
        <v>0.25</v>
      </c>
      <c r="M17" s="35">
        <f t="shared" si="8"/>
        <v>0.25</v>
      </c>
      <c r="N17" s="35">
        <f t="shared" si="8"/>
        <v>0.25</v>
      </c>
      <c r="O17" s="74">
        <f t="shared" si="8"/>
        <v>0.25</v>
      </c>
      <c r="P17" s="26"/>
      <c r="Q17" s="32">
        <f>SUM('Channel Marketing Budget'!$D17:$O17)</f>
        <v>3</v>
      </c>
      <c r="R17" s="30"/>
      <c r="S17" s="67"/>
      <c r="T17" s="30"/>
    </row>
    <row r="18" spans="2:20" s="22" customFormat="1" ht="19.5" customHeight="1" x14ac:dyDescent="0.2">
      <c r="B18" s="66" t="s">
        <v>4868</v>
      </c>
      <c r="C18" s="35"/>
      <c r="D18" s="68">
        <v>500</v>
      </c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26"/>
      <c r="Q18" s="32">
        <f>SUM('Channel Marketing Budget'!$D18:$O18)</f>
        <v>500</v>
      </c>
      <c r="R18" s="30"/>
      <c r="S18" s="67"/>
      <c r="T18" s="30"/>
    </row>
    <row r="19" spans="2:20" s="22" customFormat="1" ht="19.5" customHeight="1" x14ac:dyDescent="0.2">
      <c r="B19" s="66" t="s">
        <v>4867</v>
      </c>
      <c r="C19" s="35"/>
      <c r="D19" s="68">
        <v>10</v>
      </c>
      <c r="E19" s="68">
        <v>10</v>
      </c>
      <c r="F19" s="68">
        <v>10</v>
      </c>
      <c r="G19" s="68">
        <v>10</v>
      </c>
      <c r="H19" s="68">
        <v>10</v>
      </c>
      <c r="I19" s="68">
        <v>10</v>
      </c>
      <c r="J19" s="68">
        <v>10</v>
      </c>
      <c r="K19" s="68">
        <v>10</v>
      </c>
      <c r="L19" s="68">
        <v>10</v>
      </c>
      <c r="M19" s="68">
        <v>10</v>
      </c>
      <c r="N19" s="68">
        <v>10</v>
      </c>
      <c r="O19" s="68">
        <v>10</v>
      </c>
      <c r="P19" s="26"/>
      <c r="Q19" s="32">
        <f>SUM('Channel Marketing Budget'!$D19:$O19)</f>
        <v>120</v>
      </c>
      <c r="R19" s="30"/>
      <c r="S19" s="67"/>
      <c r="T19" s="30"/>
    </row>
    <row r="20" spans="2:20" s="22" customFormat="1" ht="19.5" customHeight="1" x14ac:dyDescent="0.2">
      <c r="B20" s="73" t="s">
        <v>4866</v>
      </c>
      <c r="C20" s="28"/>
      <c r="D20" s="27">
        <v>25</v>
      </c>
      <c r="E20" s="27"/>
      <c r="F20" s="27"/>
      <c r="G20" s="27"/>
      <c r="H20" s="27"/>
      <c r="I20" s="27"/>
      <c r="J20" s="27"/>
      <c r="K20" s="27"/>
      <c r="L20" s="27"/>
      <c r="M20" s="27"/>
      <c r="N20" s="27">
        <v>25</v>
      </c>
      <c r="O20" s="27"/>
      <c r="P20" s="26"/>
      <c r="Q20" s="25">
        <f>SUM('Channel Marketing Budget'!$D20:$O20)</f>
        <v>50</v>
      </c>
      <c r="R20" s="23"/>
      <c r="S20" s="24"/>
      <c r="T20" s="23"/>
    </row>
    <row r="21" spans="2:20" s="61" customFormat="1" ht="19.5" customHeight="1" thickBot="1" x14ac:dyDescent="0.25">
      <c r="B21" s="65" t="s">
        <v>4865</v>
      </c>
      <c r="C21" s="65"/>
      <c r="D21" s="64">
        <f t="shared" ref="D21:O21" si="9">SUM(D17:D20)</f>
        <v>535.25</v>
      </c>
      <c r="E21" s="64">
        <f t="shared" si="9"/>
        <v>10.25</v>
      </c>
      <c r="F21" s="64">
        <f t="shared" si="9"/>
        <v>10.25</v>
      </c>
      <c r="G21" s="64">
        <f t="shared" si="9"/>
        <v>10.25</v>
      </c>
      <c r="H21" s="64">
        <f t="shared" si="9"/>
        <v>10.25</v>
      </c>
      <c r="I21" s="64">
        <f t="shared" si="9"/>
        <v>10.25</v>
      </c>
      <c r="J21" s="64">
        <f t="shared" si="9"/>
        <v>10.25</v>
      </c>
      <c r="K21" s="64">
        <f t="shared" si="9"/>
        <v>10.25</v>
      </c>
      <c r="L21" s="64">
        <f t="shared" si="9"/>
        <v>10.25</v>
      </c>
      <c r="M21" s="64">
        <f t="shared" si="9"/>
        <v>10.25</v>
      </c>
      <c r="N21" s="64">
        <f t="shared" si="9"/>
        <v>35.25</v>
      </c>
      <c r="O21" s="64">
        <f t="shared" si="9"/>
        <v>10.25</v>
      </c>
      <c r="P21" s="63"/>
      <c r="Q21" s="19">
        <f>SUM('Channel Marketing Budget'!$D21:$O21)</f>
        <v>673</v>
      </c>
      <c r="R21" s="18"/>
      <c r="S21" s="8"/>
      <c r="T21" s="18"/>
    </row>
    <row r="22" spans="2:20" s="22" customFormat="1" ht="19.5" customHeight="1" x14ac:dyDescent="0.2">
      <c r="B22" s="72" t="s">
        <v>4864</v>
      </c>
      <c r="C22" s="71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26"/>
      <c r="Q22" s="39"/>
      <c r="R22" s="37"/>
      <c r="S22" s="38"/>
      <c r="T22" s="37"/>
    </row>
    <row r="23" spans="2:20" s="22" customFormat="1" ht="19.5" customHeight="1" x14ac:dyDescent="0.2">
      <c r="B23" s="66" t="s">
        <v>4863</v>
      </c>
      <c r="C23" s="35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26"/>
      <c r="Q23" s="32">
        <f>SUM('Channel Marketing Budget'!$D23:$O23)</f>
        <v>0</v>
      </c>
      <c r="R23" s="30"/>
      <c r="S23" s="67"/>
      <c r="T23" s="30"/>
    </row>
    <row r="24" spans="2:20" s="22" customFormat="1" ht="19.5" customHeight="1" x14ac:dyDescent="0.2">
      <c r="B24" s="66" t="s">
        <v>4862</v>
      </c>
      <c r="C24" s="35"/>
      <c r="D24" s="68">
        <v>1000</v>
      </c>
      <c r="E24" s="68">
        <v>1000</v>
      </c>
      <c r="F24" s="68">
        <v>1000</v>
      </c>
      <c r="G24" s="68">
        <v>1000</v>
      </c>
      <c r="H24" s="68">
        <v>1000</v>
      </c>
      <c r="I24" s="68">
        <v>1000</v>
      </c>
      <c r="J24" s="68">
        <v>1000</v>
      </c>
      <c r="K24" s="68">
        <v>1000</v>
      </c>
      <c r="L24" s="68">
        <v>1000</v>
      </c>
      <c r="M24" s="68">
        <v>1000</v>
      </c>
      <c r="N24" s="68">
        <v>1000</v>
      </c>
      <c r="O24" s="68">
        <v>1000</v>
      </c>
      <c r="P24" s="26"/>
      <c r="Q24" s="32">
        <f>SUM('Channel Marketing Budget'!$D24:$O24)</f>
        <v>12000</v>
      </c>
      <c r="R24" s="30"/>
      <c r="S24" s="67"/>
      <c r="T24" s="30"/>
    </row>
    <row r="25" spans="2:20" s="22" customFormat="1" ht="19.5" customHeight="1" x14ac:dyDescent="0.2">
      <c r="B25" s="66" t="s">
        <v>4861</v>
      </c>
      <c r="C25" s="28"/>
      <c r="D25" s="27">
        <v>250</v>
      </c>
      <c r="E25" s="27">
        <v>250</v>
      </c>
      <c r="F25" s="27">
        <v>250</v>
      </c>
      <c r="G25" s="27">
        <v>250</v>
      </c>
      <c r="H25" s="27">
        <v>250</v>
      </c>
      <c r="I25" s="27">
        <v>250</v>
      </c>
      <c r="J25" s="27">
        <v>250</v>
      </c>
      <c r="K25" s="27">
        <v>250</v>
      </c>
      <c r="L25" s="27">
        <v>250</v>
      </c>
      <c r="M25" s="27">
        <v>250</v>
      </c>
      <c r="N25" s="27">
        <v>250</v>
      </c>
      <c r="O25" s="27">
        <v>250</v>
      </c>
      <c r="P25" s="26"/>
      <c r="Q25" s="25">
        <f>SUM('Channel Marketing Budget'!$D25:$O25)</f>
        <v>3000</v>
      </c>
      <c r="R25" s="23"/>
      <c r="S25" s="24"/>
      <c r="T25" s="23"/>
    </row>
    <row r="26" spans="2:20" s="61" customFormat="1" ht="19.5" customHeight="1" thickBot="1" x14ac:dyDescent="0.25">
      <c r="B26" s="65" t="s">
        <v>4860</v>
      </c>
      <c r="C26" s="65"/>
      <c r="D26" s="64">
        <f t="shared" ref="D26:O26" si="10">SUM(D23:D25)</f>
        <v>1250</v>
      </c>
      <c r="E26" s="64">
        <f t="shared" si="10"/>
        <v>1250</v>
      </c>
      <c r="F26" s="64">
        <f t="shared" si="10"/>
        <v>1250</v>
      </c>
      <c r="G26" s="64">
        <f t="shared" si="10"/>
        <v>1250</v>
      </c>
      <c r="H26" s="64">
        <f t="shared" si="10"/>
        <v>1250</v>
      </c>
      <c r="I26" s="64">
        <f t="shared" si="10"/>
        <v>1250</v>
      </c>
      <c r="J26" s="64">
        <f t="shared" si="10"/>
        <v>1250</v>
      </c>
      <c r="K26" s="64">
        <f t="shared" si="10"/>
        <v>1250</v>
      </c>
      <c r="L26" s="64">
        <f t="shared" si="10"/>
        <v>1250</v>
      </c>
      <c r="M26" s="64">
        <f t="shared" si="10"/>
        <v>1250</v>
      </c>
      <c r="N26" s="64">
        <f t="shared" si="10"/>
        <v>1250</v>
      </c>
      <c r="O26" s="64">
        <f t="shared" si="10"/>
        <v>1250</v>
      </c>
      <c r="P26" s="63"/>
      <c r="Q26" s="19">
        <f>SUM(Q23:Q25)</f>
        <v>15000</v>
      </c>
      <c r="R26" s="18"/>
      <c r="S26" s="62"/>
      <c r="T26" s="18"/>
    </row>
    <row r="27" spans="2:20" s="6" customFormat="1" ht="19.5" customHeight="1" thickBot="1" x14ac:dyDescent="0.25">
      <c r="B27" s="60" t="s">
        <v>4859</v>
      </c>
      <c r="C27" s="21"/>
      <c r="D27" s="20">
        <f t="shared" ref="D27:O27" si="11">SUM(D15,D21,D26)</f>
        <v>1839</v>
      </c>
      <c r="E27" s="20">
        <f t="shared" si="11"/>
        <v>1281.8499999999999</v>
      </c>
      <c r="F27" s="20">
        <f t="shared" si="11"/>
        <v>1311.9375</v>
      </c>
      <c r="G27" s="20">
        <f t="shared" si="11"/>
        <v>1282.05</v>
      </c>
      <c r="H27" s="20">
        <f t="shared" si="11"/>
        <v>1311.9480000000001</v>
      </c>
      <c r="I27" s="20">
        <f t="shared" si="11"/>
        <v>1281.9375</v>
      </c>
      <c r="J27" s="20">
        <f t="shared" si="11"/>
        <v>1311.9</v>
      </c>
      <c r="K27" s="20">
        <f t="shared" si="11"/>
        <v>1281.8399999999999</v>
      </c>
      <c r="L27" s="20">
        <f t="shared" si="11"/>
        <v>1311.8</v>
      </c>
      <c r="M27" s="20">
        <f t="shared" si="11"/>
        <v>1281.8</v>
      </c>
      <c r="N27" s="20">
        <f t="shared" si="11"/>
        <v>1336.8</v>
      </c>
      <c r="O27" s="20">
        <f t="shared" si="11"/>
        <v>1281.8</v>
      </c>
      <c r="P27" s="10"/>
      <c r="Q27" s="19">
        <f>SUM(Q15,Q21,Q26)</f>
        <v>16114.663</v>
      </c>
      <c r="R27" s="18"/>
      <c r="S27" s="8"/>
      <c r="T27" s="18"/>
    </row>
    <row r="28" spans="2:20" s="43" customFormat="1" ht="19.5" customHeight="1" x14ac:dyDescent="0.3">
      <c r="B28" s="50" t="s">
        <v>4858</v>
      </c>
      <c r="C28" s="49"/>
      <c r="D28" s="57">
        <v>0.1</v>
      </c>
      <c r="E28" s="57">
        <v>0.1</v>
      </c>
      <c r="F28" s="57">
        <v>0.1</v>
      </c>
      <c r="G28" s="57">
        <v>0.1</v>
      </c>
      <c r="H28" s="57">
        <v>0.1</v>
      </c>
      <c r="I28" s="57">
        <v>0.1</v>
      </c>
      <c r="J28" s="57">
        <v>0.1</v>
      </c>
      <c r="K28" s="57">
        <v>0.1</v>
      </c>
      <c r="L28" s="57">
        <v>0.1</v>
      </c>
      <c r="M28" s="57">
        <v>0.1</v>
      </c>
      <c r="N28" s="57">
        <v>0.1</v>
      </c>
      <c r="O28" s="57">
        <v>0.1</v>
      </c>
      <c r="P28" s="47"/>
      <c r="Q28" s="46"/>
      <c r="R28" s="44"/>
      <c r="S28" s="45"/>
      <c r="T28" s="44"/>
    </row>
    <row r="29" spans="2:20" s="22" customFormat="1" ht="19.5" customHeight="1" x14ac:dyDescent="0.2">
      <c r="B29" s="42" t="s">
        <v>4850</v>
      </c>
      <c r="C29" s="41"/>
      <c r="D29" s="40">
        <v>50</v>
      </c>
      <c r="E29" s="40">
        <v>50</v>
      </c>
      <c r="F29" s="40">
        <v>50</v>
      </c>
      <c r="G29" s="40">
        <v>50</v>
      </c>
      <c r="H29" s="40">
        <v>50</v>
      </c>
      <c r="I29" s="40">
        <v>50</v>
      </c>
      <c r="J29" s="40">
        <v>50</v>
      </c>
      <c r="K29" s="40">
        <v>50</v>
      </c>
      <c r="L29" s="40">
        <v>50</v>
      </c>
      <c r="M29" s="40">
        <v>50</v>
      </c>
      <c r="N29" s="40">
        <v>50</v>
      </c>
      <c r="O29" s="40">
        <v>50</v>
      </c>
      <c r="P29" s="26"/>
      <c r="Q29" s="53">
        <f>SUM('Channel Marketing Budget'!$D29:$O29)</f>
        <v>600</v>
      </c>
      <c r="R29" s="51"/>
      <c r="S29" s="52"/>
      <c r="T29" s="51"/>
    </row>
    <row r="30" spans="2:20" s="22" customFormat="1" ht="19.5" customHeight="1" x14ac:dyDescent="0.2">
      <c r="B30" s="36" t="s">
        <v>4849</v>
      </c>
      <c r="C30" s="35"/>
      <c r="D30" s="34">
        <v>250</v>
      </c>
      <c r="E30" s="34">
        <v>250</v>
      </c>
      <c r="F30" s="34">
        <v>250</v>
      </c>
      <c r="G30" s="34">
        <v>250</v>
      </c>
      <c r="H30" s="34">
        <v>250</v>
      </c>
      <c r="I30" s="34">
        <v>250</v>
      </c>
      <c r="J30" s="34">
        <v>250</v>
      </c>
      <c r="K30" s="34">
        <v>250</v>
      </c>
      <c r="L30" s="34">
        <v>250</v>
      </c>
      <c r="M30" s="34">
        <v>250</v>
      </c>
      <c r="N30" s="34">
        <v>250</v>
      </c>
      <c r="O30" s="34">
        <v>250</v>
      </c>
      <c r="P30" s="33"/>
      <c r="Q30" s="32">
        <f>SUM('Channel Marketing Budget'!$D30:$O30)</f>
        <v>3000</v>
      </c>
      <c r="R30" s="30"/>
      <c r="S30" s="31"/>
      <c r="T30" s="30"/>
    </row>
    <row r="31" spans="2:20" s="22" customFormat="1" ht="19.5" customHeight="1" x14ac:dyDescent="0.2">
      <c r="B31" s="36" t="s">
        <v>4848</v>
      </c>
      <c r="C31" s="35"/>
      <c r="D31" s="34">
        <v>600</v>
      </c>
      <c r="E31" s="34">
        <v>600</v>
      </c>
      <c r="F31" s="34">
        <v>600</v>
      </c>
      <c r="G31" s="34">
        <v>600</v>
      </c>
      <c r="H31" s="34">
        <v>600</v>
      </c>
      <c r="I31" s="34">
        <v>600</v>
      </c>
      <c r="J31" s="34">
        <v>600</v>
      </c>
      <c r="K31" s="34">
        <v>600</v>
      </c>
      <c r="L31" s="34">
        <v>600</v>
      </c>
      <c r="M31" s="34">
        <v>600</v>
      </c>
      <c r="N31" s="34">
        <v>600</v>
      </c>
      <c r="O31" s="34">
        <v>600</v>
      </c>
      <c r="P31" s="33"/>
      <c r="Q31" s="32">
        <f>SUM('Channel Marketing Budget'!$D31:$O31)</f>
        <v>7200</v>
      </c>
      <c r="R31" s="30"/>
      <c r="S31" s="31"/>
      <c r="T31" s="30"/>
    </row>
    <row r="32" spans="2:20" s="22" customFormat="1" ht="19.5" customHeight="1" x14ac:dyDescent="0.2">
      <c r="B32" s="36" t="s">
        <v>4857</v>
      </c>
      <c r="C32" s="59">
        <v>0.1</v>
      </c>
      <c r="D32" s="58">
        <f t="shared" ref="D32:O32" si="12">D3*D28*$C$32</f>
        <v>7.5</v>
      </c>
      <c r="E32" s="58">
        <f t="shared" si="12"/>
        <v>2</v>
      </c>
      <c r="F32" s="58">
        <f t="shared" si="12"/>
        <v>5</v>
      </c>
      <c r="G32" s="58">
        <f t="shared" si="12"/>
        <v>15</v>
      </c>
      <c r="H32" s="58">
        <f t="shared" si="12"/>
        <v>12</v>
      </c>
      <c r="I32" s="58">
        <f t="shared" si="12"/>
        <v>15</v>
      </c>
      <c r="J32" s="58">
        <f t="shared" si="12"/>
        <v>15</v>
      </c>
      <c r="K32" s="58">
        <f t="shared" si="12"/>
        <v>18</v>
      </c>
      <c r="L32" s="58">
        <f t="shared" si="12"/>
        <v>20</v>
      </c>
      <c r="M32" s="58">
        <f t="shared" si="12"/>
        <v>20</v>
      </c>
      <c r="N32" s="58">
        <f t="shared" si="12"/>
        <v>20</v>
      </c>
      <c r="O32" s="58">
        <f t="shared" si="12"/>
        <v>20</v>
      </c>
      <c r="P32" s="33"/>
      <c r="Q32" s="32">
        <f>SUM('Channel Marketing Budget'!$D32:$O32)</f>
        <v>169.5</v>
      </c>
      <c r="R32" s="30"/>
      <c r="S32" s="31"/>
      <c r="T32" s="30"/>
    </row>
    <row r="33" spans="2:20" s="22" customFormat="1" ht="19.5" customHeight="1" x14ac:dyDescent="0.2">
      <c r="B33" s="29" t="s">
        <v>4856</v>
      </c>
      <c r="C33" s="56">
        <v>0.1</v>
      </c>
      <c r="D33" s="58">
        <f t="shared" ref="D33:O33" si="13">D3*D28*$C$33</f>
        <v>7.5</v>
      </c>
      <c r="E33" s="58">
        <f t="shared" si="13"/>
        <v>2</v>
      </c>
      <c r="F33" s="58">
        <f t="shared" si="13"/>
        <v>5</v>
      </c>
      <c r="G33" s="58">
        <f t="shared" si="13"/>
        <v>15</v>
      </c>
      <c r="H33" s="58">
        <f t="shared" si="13"/>
        <v>12</v>
      </c>
      <c r="I33" s="58">
        <f t="shared" si="13"/>
        <v>15</v>
      </c>
      <c r="J33" s="58">
        <f t="shared" si="13"/>
        <v>15</v>
      </c>
      <c r="K33" s="58">
        <f t="shared" si="13"/>
        <v>18</v>
      </c>
      <c r="L33" s="58">
        <f t="shared" si="13"/>
        <v>20</v>
      </c>
      <c r="M33" s="58">
        <f t="shared" si="13"/>
        <v>20</v>
      </c>
      <c r="N33" s="58">
        <f t="shared" si="13"/>
        <v>20</v>
      </c>
      <c r="O33" s="58">
        <f t="shared" si="13"/>
        <v>20</v>
      </c>
      <c r="P33" s="26"/>
      <c r="Q33" s="25">
        <f>SUM('Channel Marketing Budget'!$D33:$O33)</f>
        <v>169.5</v>
      </c>
      <c r="R33" s="23"/>
      <c r="S33" s="24"/>
      <c r="T33" s="23"/>
    </row>
    <row r="34" spans="2:20" s="6" customFormat="1" ht="19.5" customHeight="1" thickBot="1" x14ac:dyDescent="0.25">
      <c r="B34" s="21" t="s">
        <v>4855</v>
      </c>
      <c r="C34" s="21"/>
      <c r="D34" s="20">
        <f t="shared" ref="D34:O34" si="14">SUM(D29:D33)</f>
        <v>915</v>
      </c>
      <c r="E34" s="20">
        <f t="shared" si="14"/>
        <v>904</v>
      </c>
      <c r="F34" s="20">
        <f t="shared" si="14"/>
        <v>910</v>
      </c>
      <c r="G34" s="20">
        <f t="shared" si="14"/>
        <v>930</v>
      </c>
      <c r="H34" s="20">
        <f t="shared" si="14"/>
        <v>924</v>
      </c>
      <c r="I34" s="20">
        <f t="shared" si="14"/>
        <v>930</v>
      </c>
      <c r="J34" s="20">
        <f t="shared" si="14"/>
        <v>930</v>
      </c>
      <c r="K34" s="20">
        <f t="shared" si="14"/>
        <v>936</v>
      </c>
      <c r="L34" s="20">
        <f t="shared" si="14"/>
        <v>940</v>
      </c>
      <c r="M34" s="20">
        <f t="shared" si="14"/>
        <v>940</v>
      </c>
      <c r="N34" s="20">
        <f t="shared" si="14"/>
        <v>940</v>
      </c>
      <c r="O34" s="20">
        <f t="shared" si="14"/>
        <v>940</v>
      </c>
      <c r="P34" s="10"/>
      <c r="Q34" s="19">
        <f>SUM(Q29:Q33)</f>
        <v>11139</v>
      </c>
      <c r="R34" s="18"/>
      <c r="S34" s="8"/>
      <c r="T34" s="18"/>
    </row>
    <row r="35" spans="2:20" s="43" customFormat="1" ht="19.5" customHeight="1" x14ac:dyDescent="0.3">
      <c r="B35" s="50" t="s">
        <v>4854</v>
      </c>
      <c r="C35" s="49"/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0.15</v>
      </c>
      <c r="J35" s="57">
        <v>0.2</v>
      </c>
      <c r="K35" s="57">
        <v>0.4</v>
      </c>
      <c r="L35" s="57">
        <v>0.4</v>
      </c>
      <c r="M35" s="57">
        <v>0.4</v>
      </c>
      <c r="N35" s="57">
        <v>0.4</v>
      </c>
      <c r="O35" s="57">
        <v>0.4</v>
      </c>
      <c r="P35" s="47"/>
      <c r="Q35" s="46"/>
      <c r="R35" s="44"/>
      <c r="S35" s="45"/>
      <c r="T35" s="44"/>
    </row>
    <row r="36" spans="2:20" s="22" customFormat="1" ht="19.5" customHeight="1" x14ac:dyDescent="0.2">
      <c r="B36" s="42" t="s">
        <v>4850</v>
      </c>
      <c r="C36" s="41"/>
      <c r="D36" s="40">
        <v>50</v>
      </c>
      <c r="E36" s="40">
        <v>50</v>
      </c>
      <c r="F36" s="40">
        <v>50</v>
      </c>
      <c r="G36" s="40">
        <v>50</v>
      </c>
      <c r="H36" s="40">
        <v>50</v>
      </c>
      <c r="I36" s="40">
        <v>50</v>
      </c>
      <c r="J36" s="40">
        <v>50</v>
      </c>
      <c r="K36" s="40">
        <v>50</v>
      </c>
      <c r="L36" s="40">
        <v>50</v>
      </c>
      <c r="M36" s="40">
        <v>50</v>
      </c>
      <c r="N36" s="40">
        <v>50</v>
      </c>
      <c r="O36" s="40">
        <v>50</v>
      </c>
      <c r="P36" s="26"/>
      <c r="Q36" s="53">
        <f>SUM('Channel Marketing Budget'!$D36:$O36)</f>
        <v>600</v>
      </c>
      <c r="R36" s="51"/>
      <c r="S36" s="52"/>
      <c r="T36" s="51"/>
    </row>
    <row r="37" spans="2:20" s="22" customFormat="1" ht="19.5" customHeight="1" x14ac:dyDescent="0.2">
      <c r="B37" s="36" t="s">
        <v>4849</v>
      </c>
      <c r="C37" s="35"/>
      <c r="D37" s="34">
        <v>250</v>
      </c>
      <c r="E37" s="34">
        <v>250</v>
      </c>
      <c r="F37" s="34">
        <v>250</v>
      </c>
      <c r="G37" s="34">
        <v>250</v>
      </c>
      <c r="H37" s="34">
        <v>250</v>
      </c>
      <c r="I37" s="34">
        <v>250</v>
      </c>
      <c r="J37" s="34">
        <v>250</v>
      </c>
      <c r="K37" s="34">
        <v>250</v>
      </c>
      <c r="L37" s="34">
        <v>250</v>
      </c>
      <c r="M37" s="34">
        <v>250</v>
      </c>
      <c r="N37" s="34">
        <v>250</v>
      </c>
      <c r="O37" s="34">
        <v>250</v>
      </c>
      <c r="P37" s="33"/>
      <c r="Q37" s="32">
        <f>SUM('Channel Marketing Budget'!$D37:$O37)</f>
        <v>3000</v>
      </c>
      <c r="R37" s="30"/>
      <c r="S37" s="31"/>
      <c r="T37" s="30"/>
    </row>
    <row r="38" spans="2:20" s="22" customFormat="1" ht="19.5" customHeight="1" x14ac:dyDescent="0.2">
      <c r="B38" s="36" t="s">
        <v>4848</v>
      </c>
      <c r="C38" s="35"/>
      <c r="D38" s="34">
        <v>600</v>
      </c>
      <c r="E38" s="34">
        <v>600</v>
      </c>
      <c r="F38" s="34">
        <v>600</v>
      </c>
      <c r="G38" s="34">
        <v>600</v>
      </c>
      <c r="H38" s="34">
        <v>600</v>
      </c>
      <c r="I38" s="34">
        <v>600</v>
      </c>
      <c r="J38" s="34">
        <v>600</v>
      </c>
      <c r="K38" s="34">
        <v>600</v>
      </c>
      <c r="L38" s="34">
        <v>600</v>
      </c>
      <c r="M38" s="34">
        <v>600</v>
      </c>
      <c r="N38" s="34">
        <v>600</v>
      </c>
      <c r="O38" s="34">
        <v>600</v>
      </c>
      <c r="P38" s="33"/>
      <c r="Q38" s="32">
        <f>SUM('Channel Marketing Budget'!$D38:$O38)</f>
        <v>7200</v>
      </c>
      <c r="R38" s="30"/>
      <c r="S38" s="31"/>
      <c r="T38" s="30"/>
    </row>
    <row r="39" spans="2:20" s="22" customFormat="1" ht="19.5" customHeight="1" x14ac:dyDescent="0.2">
      <c r="B39" s="29" t="s">
        <v>4853</v>
      </c>
      <c r="C39" s="56">
        <v>0.15</v>
      </c>
      <c r="D39" s="28">
        <f t="shared" ref="D39:O39" si="15">D3*D35*$C$39</f>
        <v>0</v>
      </c>
      <c r="E39" s="28">
        <f t="shared" si="15"/>
        <v>0</v>
      </c>
      <c r="F39" s="28">
        <f t="shared" si="15"/>
        <v>0</v>
      </c>
      <c r="G39" s="28">
        <f t="shared" si="15"/>
        <v>0</v>
      </c>
      <c r="H39" s="28">
        <f t="shared" si="15"/>
        <v>0</v>
      </c>
      <c r="I39" s="28">
        <f t="shared" si="15"/>
        <v>33.75</v>
      </c>
      <c r="J39" s="28">
        <f t="shared" si="15"/>
        <v>45</v>
      </c>
      <c r="K39" s="28">
        <f t="shared" si="15"/>
        <v>108</v>
      </c>
      <c r="L39" s="28">
        <f t="shared" si="15"/>
        <v>120</v>
      </c>
      <c r="M39" s="28">
        <f t="shared" si="15"/>
        <v>120</v>
      </c>
      <c r="N39" s="28">
        <f t="shared" si="15"/>
        <v>120</v>
      </c>
      <c r="O39" s="28">
        <f t="shared" si="15"/>
        <v>120</v>
      </c>
      <c r="P39" s="26"/>
      <c r="Q39" s="25">
        <f>SUM('Channel Marketing Budget'!$D39:$O39)</f>
        <v>666.75</v>
      </c>
      <c r="R39" s="23"/>
      <c r="S39" s="24"/>
      <c r="T39" s="23"/>
    </row>
    <row r="40" spans="2:20" s="6" customFormat="1" ht="19.5" customHeight="1" thickBot="1" x14ac:dyDescent="0.25">
      <c r="B40" s="21" t="s">
        <v>4852</v>
      </c>
      <c r="C40" s="21"/>
      <c r="D40" s="20">
        <f t="shared" ref="D40:O40" si="16">SUM(D36:D39)</f>
        <v>900</v>
      </c>
      <c r="E40" s="20">
        <f t="shared" si="16"/>
        <v>900</v>
      </c>
      <c r="F40" s="20">
        <f t="shared" si="16"/>
        <v>900</v>
      </c>
      <c r="G40" s="20">
        <f t="shared" si="16"/>
        <v>900</v>
      </c>
      <c r="H40" s="20">
        <f t="shared" si="16"/>
        <v>900</v>
      </c>
      <c r="I40" s="20">
        <f t="shared" si="16"/>
        <v>933.75</v>
      </c>
      <c r="J40" s="20">
        <f t="shared" si="16"/>
        <v>945</v>
      </c>
      <c r="K40" s="20">
        <f t="shared" si="16"/>
        <v>1008</v>
      </c>
      <c r="L40" s="20">
        <f t="shared" si="16"/>
        <v>1020</v>
      </c>
      <c r="M40" s="20">
        <f t="shared" si="16"/>
        <v>1020</v>
      </c>
      <c r="N40" s="20">
        <f t="shared" si="16"/>
        <v>1020</v>
      </c>
      <c r="O40" s="20">
        <f t="shared" si="16"/>
        <v>1020</v>
      </c>
      <c r="P40" s="10"/>
      <c r="Q40" s="19">
        <f>SUM(Q36:Q39)</f>
        <v>11466.75</v>
      </c>
      <c r="R40" s="18"/>
      <c r="S40" s="8"/>
      <c r="T40" s="18"/>
    </row>
    <row r="41" spans="2:20" s="43" customFormat="1" ht="19.5" customHeight="1" x14ac:dyDescent="0.3">
      <c r="B41" s="50" t="s">
        <v>4851</v>
      </c>
      <c r="C41" s="49"/>
      <c r="D41" s="57">
        <v>0</v>
      </c>
      <c r="E41" s="57">
        <v>0</v>
      </c>
      <c r="F41" s="57">
        <v>0.25</v>
      </c>
      <c r="G41" s="57">
        <v>0.6</v>
      </c>
      <c r="H41" s="57">
        <v>0.67</v>
      </c>
      <c r="I41" s="57">
        <v>0.6</v>
      </c>
      <c r="J41" s="57">
        <v>0.6</v>
      </c>
      <c r="K41" s="57">
        <v>0.5</v>
      </c>
      <c r="L41" s="57">
        <v>0.3</v>
      </c>
      <c r="M41" s="57">
        <v>0.3</v>
      </c>
      <c r="N41" s="57">
        <v>0.3</v>
      </c>
      <c r="O41" s="57">
        <v>0.3</v>
      </c>
      <c r="P41" s="47"/>
      <c r="Q41" s="46"/>
      <c r="R41" s="44"/>
      <c r="S41" s="45"/>
      <c r="T41" s="44"/>
    </row>
    <row r="42" spans="2:20" s="22" customFormat="1" ht="19.5" customHeight="1" x14ac:dyDescent="0.2">
      <c r="B42" s="42" t="s">
        <v>4850</v>
      </c>
      <c r="C42" s="41"/>
      <c r="D42" s="40">
        <v>50</v>
      </c>
      <c r="E42" s="40">
        <v>50</v>
      </c>
      <c r="F42" s="40">
        <v>50</v>
      </c>
      <c r="G42" s="40">
        <v>50</v>
      </c>
      <c r="H42" s="40">
        <v>50</v>
      </c>
      <c r="I42" s="40">
        <v>50</v>
      </c>
      <c r="J42" s="40">
        <v>50</v>
      </c>
      <c r="K42" s="40">
        <v>50</v>
      </c>
      <c r="L42" s="40">
        <v>50</v>
      </c>
      <c r="M42" s="40">
        <v>50</v>
      </c>
      <c r="N42" s="40">
        <v>50</v>
      </c>
      <c r="O42" s="40">
        <v>50</v>
      </c>
      <c r="P42" s="26"/>
      <c r="Q42" s="53">
        <f>SUM('Channel Marketing Budget'!$D42:$O42)</f>
        <v>600</v>
      </c>
      <c r="R42" s="51"/>
      <c r="S42" s="52"/>
      <c r="T42" s="51"/>
    </row>
    <row r="43" spans="2:20" s="22" customFormat="1" ht="19.5" customHeight="1" x14ac:dyDescent="0.2">
      <c r="B43" s="36" t="s">
        <v>4849</v>
      </c>
      <c r="C43" s="35"/>
      <c r="D43" s="34">
        <v>250</v>
      </c>
      <c r="E43" s="34">
        <v>250</v>
      </c>
      <c r="F43" s="34">
        <v>250</v>
      </c>
      <c r="G43" s="34">
        <v>250</v>
      </c>
      <c r="H43" s="34">
        <v>250</v>
      </c>
      <c r="I43" s="34">
        <v>250</v>
      </c>
      <c r="J43" s="34">
        <v>250</v>
      </c>
      <c r="K43" s="34">
        <v>250</v>
      </c>
      <c r="L43" s="34">
        <v>250</v>
      </c>
      <c r="M43" s="34">
        <v>250</v>
      </c>
      <c r="N43" s="34">
        <v>250</v>
      </c>
      <c r="O43" s="34">
        <v>250</v>
      </c>
      <c r="P43" s="33"/>
      <c r="Q43" s="32">
        <f>SUM('Channel Marketing Budget'!$D43:$O43)</f>
        <v>3000</v>
      </c>
      <c r="R43" s="30"/>
      <c r="S43" s="31"/>
      <c r="T43" s="30"/>
    </row>
    <row r="44" spans="2:20" s="22" customFormat="1" ht="19.5" customHeight="1" x14ac:dyDescent="0.2">
      <c r="B44" s="36" t="s">
        <v>4848</v>
      </c>
      <c r="C44" s="35"/>
      <c r="D44" s="34">
        <v>600</v>
      </c>
      <c r="E44" s="34">
        <v>600</v>
      </c>
      <c r="F44" s="34">
        <v>600</v>
      </c>
      <c r="G44" s="34">
        <v>600</v>
      </c>
      <c r="H44" s="34">
        <v>600</v>
      </c>
      <c r="I44" s="34">
        <v>600</v>
      </c>
      <c r="J44" s="34">
        <v>600</v>
      </c>
      <c r="K44" s="34">
        <v>600</v>
      </c>
      <c r="L44" s="34">
        <v>600</v>
      </c>
      <c r="M44" s="34">
        <v>600</v>
      </c>
      <c r="N44" s="34">
        <v>600</v>
      </c>
      <c r="O44" s="34">
        <v>600</v>
      </c>
      <c r="P44" s="33"/>
      <c r="Q44" s="32">
        <f>SUM('Channel Marketing Budget'!$D44:$O44)</f>
        <v>7200</v>
      </c>
      <c r="R44" s="30"/>
      <c r="S44" s="31"/>
      <c r="T44" s="30"/>
    </row>
    <row r="45" spans="2:20" s="22" customFormat="1" ht="19.5" customHeight="1" x14ac:dyDescent="0.2">
      <c r="B45" s="29" t="s">
        <v>4847</v>
      </c>
      <c r="C45" s="56">
        <v>0.1</v>
      </c>
      <c r="D45" s="28">
        <f t="shared" ref="D45:O45" si="17">D3*D41*$C$45</f>
        <v>0</v>
      </c>
      <c r="E45" s="28">
        <f t="shared" si="17"/>
        <v>0</v>
      </c>
      <c r="F45" s="28">
        <f t="shared" si="17"/>
        <v>12.5</v>
      </c>
      <c r="G45" s="28">
        <f t="shared" si="17"/>
        <v>90</v>
      </c>
      <c r="H45" s="28">
        <f t="shared" si="17"/>
        <v>80.400000000000006</v>
      </c>
      <c r="I45" s="28">
        <f t="shared" si="17"/>
        <v>90</v>
      </c>
      <c r="J45" s="28">
        <f t="shared" si="17"/>
        <v>90</v>
      </c>
      <c r="K45" s="28">
        <f t="shared" si="17"/>
        <v>90</v>
      </c>
      <c r="L45" s="28">
        <f t="shared" si="17"/>
        <v>60</v>
      </c>
      <c r="M45" s="28">
        <f t="shared" si="17"/>
        <v>60</v>
      </c>
      <c r="N45" s="28">
        <f t="shared" si="17"/>
        <v>60</v>
      </c>
      <c r="O45" s="28">
        <f t="shared" si="17"/>
        <v>60</v>
      </c>
      <c r="P45" s="26"/>
      <c r="Q45" s="25">
        <f>SUM('Channel Marketing Budget'!$D45:$O45)</f>
        <v>692.9</v>
      </c>
      <c r="R45" s="23"/>
      <c r="S45" s="24"/>
      <c r="T45" s="23"/>
    </row>
    <row r="46" spans="2:20" s="6" customFormat="1" ht="19.5" customHeight="1" thickBot="1" x14ac:dyDescent="0.25">
      <c r="B46" s="21" t="s">
        <v>4846</v>
      </c>
      <c r="C46" s="21"/>
      <c r="D46" s="20">
        <f t="shared" ref="D46:O46" si="18">SUM(D42:D45)</f>
        <v>900</v>
      </c>
      <c r="E46" s="20">
        <f t="shared" si="18"/>
        <v>900</v>
      </c>
      <c r="F46" s="20">
        <f t="shared" si="18"/>
        <v>912.5</v>
      </c>
      <c r="G46" s="20">
        <f t="shared" si="18"/>
        <v>990</v>
      </c>
      <c r="H46" s="20">
        <f t="shared" si="18"/>
        <v>980.4</v>
      </c>
      <c r="I46" s="20">
        <f t="shared" si="18"/>
        <v>990</v>
      </c>
      <c r="J46" s="20">
        <f t="shared" si="18"/>
        <v>990</v>
      </c>
      <c r="K46" s="20">
        <f t="shared" si="18"/>
        <v>990</v>
      </c>
      <c r="L46" s="20">
        <f t="shared" si="18"/>
        <v>960</v>
      </c>
      <c r="M46" s="20">
        <f t="shared" si="18"/>
        <v>960</v>
      </c>
      <c r="N46" s="20">
        <f t="shared" si="18"/>
        <v>960</v>
      </c>
      <c r="O46" s="20">
        <f t="shared" si="18"/>
        <v>960</v>
      </c>
      <c r="P46" s="10"/>
      <c r="Q46" s="19">
        <f>SUM(Q42:Q45)</f>
        <v>11492.9</v>
      </c>
      <c r="R46" s="18"/>
      <c r="S46" s="8"/>
      <c r="T46" s="18"/>
    </row>
    <row r="47" spans="2:20" s="43" customFormat="1" ht="19.5" customHeight="1" x14ac:dyDescent="0.3">
      <c r="B47" s="55" t="s">
        <v>4845</v>
      </c>
      <c r="C47" s="54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7"/>
      <c r="Q47" s="46"/>
      <c r="R47" s="44"/>
      <c r="S47" s="45"/>
      <c r="T47" s="44"/>
    </row>
    <row r="48" spans="2:20" s="22" customFormat="1" ht="19.5" customHeight="1" x14ac:dyDescent="0.2">
      <c r="B48" s="42" t="s">
        <v>4844</v>
      </c>
      <c r="C48" s="41"/>
      <c r="D48" s="40">
        <v>50</v>
      </c>
      <c r="E48" s="40">
        <v>50</v>
      </c>
      <c r="F48" s="40">
        <v>50</v>
      </c>
      <c r="G48" s="40">
        <v>50</v>
      </c>
      <c r="H48" s="40">
        <v>50</v>
      </c>
      <c r="I48" s="40">
        <v>50</v>
      </c>
      <c r="J48" s="40">
        <v>50</v>
      </c>
      <c r="K48" s="40">
        <v>50</v>
      </c>
      <c r="L48" s="40">
        <v>50</v>
      </c>
      <c r="M48" s="40">
        <v>50</v>
      </c>
      <c r="N48" s="40">
        <v>50</v>
      </c>
      <c r="O48" s="40">
        <v>50</v>
      </c>
      <c r="P48" s="26"/>
      <c r="Q48" s="53">
        <f>SUM('Channel Marketing Budget'!$D48:$O48)</f>
        <v>600</v>
      </c>
      <c r="R48" s="51"/>
      <c r="S48" s="52"/>
      <c r="T48" s="51"/>
    </row>
    <row r="49" spans="2:20" s="22" customFormat="1" ht="19.5" customHeight="1" x14ac:dyDescent="0.2">
      <c r="B49" s="36" t="s">
        <v>4843</v>
      </c>
      <c r="C49" s="35"/>
      <c r="D49" s="34">
        <v>250</v>
      </c>
      <c r="E49" s="34">
        <v>250</v>
      </c>
      <c r="F49" s="34">
        <v>250</v>
      </c>
      <c r="G49" s="34">
        <v>250</v>
      </c>
      <c r="H49" s="34">
        <v>250</v>
      </c>
      <c r="I49" s="34">
        <v>250</v>
      </c>
      <c r="J49" s="34">
        <v>250</v>
      </c>
      <c r="K49" s="34">
        <v>250</v>
      </c>
      <c r="L49" s="34">
        <v>250</v>
      </c>
      <c r="M49" s="34">
        <v>250</v>
      </c>
      <c r="N49" s="34">
        <v>250</v>
      </c>
      <c r="O49" s="34">
        <v>250</v>
      </c>
      <c r="P49" s="33"/>
      <c r="Q49" s="32">
        <f>SUM('Channel Marketing Budget'!$D49:$O49)</f>
        <v>3000</v>
      </c>
      <c r="R49" s="30"/>
      <c r="S49" s="31"/>
      <c r="T49" s="30"/>
    </row>
    <row r="50" spans="2:20" s="22" customFormat="1" ht="19.5" customHeight="1" x14ac:dyDescent="0.2">
      <c r="B50" s="29" t="s">
        <v>4842</v>
      </c>
      <c r="C50" s="28"/>
      <c r="D50" s="27">
        <v>600</v>
      </c>
      <c r="E50" s="27">
        <v>600</v>
      </c>
      <c r="F50" s="27">
        <v>600</v>
      </c>
      <c r="G50" s="27">
        <v>600</v>
      </c>
      <c r="H50" s="27">
        <v>600</v>
      </c>
      <c r="I50" s="27">
        <v>600</v>
      </c>
      <c r="J50" s="27">
        <v>600</v>
      </c>
      <c r="K50" s="27">
        <v>600</v>
      </c>
      <c r="L50" s="27">
        <v>600</v>
      </c>
      <c r="M50" s="27">
        <v>600</v>
      </c>
      <c r="N50" s="27">
        <v>600</v>
      </c>
      <c r="O50" s="27">
        <v>600</v>
      </c>
      <c r="P50" s="26"/>
      <c r="Q50" s="25">
        <f>SUM('Channel Marketing Budget'!$D50:$O50)</f>
        <v>7200</v>
      </c>
      <c r="R50" s="23"/>
      <c r="S50" s="24"/>
      <c r="T50" s="23"/>
    </row>
    <row r="51" spans="2:20" s="6" customFormat="1" ht="19.5" customHeight="1" thickBot="1" x14ac:dyDescent="0.25">
      <c r="B51" s="21" t="s">
        <v>4841</v>
      </c>
      <c r="C51" s="21"/>
      <c r="D51" s="20">
        <f t="shared" ref="D51:O51" si="19">SUM(D48:D50)</f>
        <v>900</v>
      </c>
      <c r="E51" s="20">
        <f t="shared" si="19"/>
        <v>900</v>
      </c>
      <c r="F51" s="20">
        <f t="shared" si="19"/>
        <v>900</v>
      </c>
      <c r="G51" s="20">
        <f t="shared" si="19"/>
        <v>900</v>
      </c>
      <c r="H51" s="20">
        <f t="shared" si="19"/>
        <v>900</v>
      </c>
      <c r="I51" s="20">
        <f t="shared" si="19"/>
        <v>900</v>
      </c>
      <c r="J51" s="20">
        <f t="shared" si="19"/>
        <v>900</v>
      </c>
      <c r="K51" s="20">
        <f t="shared" si="19"/>
        <v>900</v>
      </c>
      <c r="L51" s="20">
        <f t="shared" si="19"/>
        <v>900</v>
      </c>
      <c r="M51" s="20">
        <f t="shared" si="19"/>
        <v>900</v>
      </c>
      <c r="N51" s="20">
        <f t="shared" si="19"/>
        <v>900</v>
      </c>
      <c r="O51" s="20">
        <f t="shared" si="19"/>
        <v>900</v>
      </c>
      <c r="P51" s="10"/>
      <c r="Q51" s="19">
        <f>SUM(Q48:Q50)</f>
        <v>10800</v>
      </c>
      <c r="R51" s="18"/>
      <c r="S51" s="8"/>
      <c r="T51" s="18"/>
    </row>
    <row r="52" spans="2:20" s="43" customFormat="1" ht="19.5" customHeight="1" x14ac:dyDescent="0.3">
      <c r="B52" s="50" t="s">
        <v>4840</v>
      </c>
      <c r="C52" s="49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7"/>
      <c r="Q52" s="46"/>
      <c r="R52" s="44"/>
      <c r="S52" s="45"/>
      <c r="T52" s="44"/>
    </row>
    <row r="53" spans="2:20" s="22" customFormat="1" ht="19.5" customHeight="1" x14ac:dyDescent="0.2">
      <c r="B53" s="42" t="s">
        <v>4839</v>
      </c>
      <c r="C53" s="41"/>
      <c r="D53" s="40">
        <v>50</v>
      </c>
      <c r="E53" s="40">
        <v>50</v>
      </c>
      <c r="F53" s="40">
        <v>50</v>
      </c>
      <c r="G53" s="40">
        <v>50</v>
      </c>
      <c r="H53" s="40">
        <v>50</v>
      </c>
      <c r="I53" s="40">
        <v>50</v>
      </c>
      <c r="J53" s="40">
        <v>50</v>
      </c>
      <c r="K53" s="40">
        <v>50</v>
      </c>
      <c r="L53" s="40">
        <v>50</v>
      </c>
      <c r="M53" s="40">
        <v>50</v>
      </c>
      <c r="N53" s="40">
        <v>50</v>
      </c>
      <c r="O53" s="40">
        <v>50</v>
      </c>
      <c r="P53" s="26"/>
      <c r="Q53" s="39">
        <f>SUM('Channel Marketing Budget'!$D53:$O53)</f>
        <v>600</v>
      </c>
      <c r="R53" s="37"/>
      <c r="S53" s="38"/>
      <c r="T53" s="37"/>
    </row>
    <row r="54" spans="2:20" s="22" customFormat="1" ht="19.5" customHeight="1" x14ac:dyDescent="0.2">
      <c r="B54" s="36" t="s">
        <v>4838</v>
      </c>
      <c r="C54" s="35"/>
      <c r="D54" s="34">
        <v>250</v>
      </c>
      <c r="E54" s="34">
        <v>250</v>
      </c>
      <c r="F54" s="34">
        <v>250</v>
      </c>
      <c r="G54" s="34">
        <v>250</v>
      </c>
      <c r="H54" s="34">
        <v>250</v>
      </c>
      <c r="I54" s="34">
        <v>250</v>
      </c>
      <c r="J54" s="34">
        <v>250</v>
      </c>
      <c r="K54" s="34">
        <v>250</v>
      </c>
      <c r="L54" s="34">
        <v>250</v>
      </c>
      <c r="M54" s="34">
        <v>250</v>
      </c>
      <c r="N54" s="34">
        <v>250</v>
      </c>
      <c r="O54" s="34">
        <v>250</v>
      </c>
      <c r="P54" s="33"/>
      <c r="Q54" s="32">
        <f>SUM('Channel Marketing Budget'!$D54:$O54)</f>
        <v>3000</v>
      </c>
      <c r="R54" s="30"/>
      <c r="S54" s="31"/>
      <c r="T54" s="30"/>
    </row>
    <row r="55" spans="2:20" s="22" customFormat="1" ht="19.5" customHeight="1" x14ac:dyDescent="0.2">
      <c r="B55" s="29" t="s">
        <v>4837</v>
      </c>
      <c r="C55" s="28"/>
      <c r="D55" s="27">
        <v>600</v>
      </c>
      <c r="E55" s="27">
        <v>600</v>
      </c>
      <c r="F55" s="27">
        <v>600</v>
      </c>
      <c r="G55" s="27">
        <v>600</v>
      </c>
      <c r="H55" s="27">
        <v>600</v>
      </c>
      <c r="I55" s="27">
        <v>600</v>
      </c>
      <c r="J55" s="27">
        <v>600</v>
      </c>
      <c r="K55" s="27">
        <v>600</v>
      </c>
      <c r="L55" s="27">
        <v>600</v>
      </c>
      <c r="M55" s="27">
        <v>600</v>
      </c>
      <c r="N55" s="27">
        <v>600</v>
      </c>
      <c r="O55" s="27">
        <v>600</v>
      </c>
      <c r="P55" s="26"/>
      <c r="Q55" s="25">
        <f>SUM('Channel Marketing Budget'!$D55:$O55)</f>
        <v>7200</v>
      </c>
      <c r="R55" s="23"/>
      <c r="S55" s="24"/>
      <c r="T55" s="23"/>
    </row>
    <row r="56" spans="2:20" s="6" customFormat="1" ht="19.5" customHeight="1" thickBot="1" x14ac:dyDescent="0.25">
      <c r="B56" s="21" t="s">
        <v>4836</v>
      </c>
      <c r="C56" s="21"/>
      <c r="D56" s="20">
        <f t="shared" ref="D56:O56" si="20">SUM(D53:D55)</f>
        <v>900</v>
      </c>
      <c r="E56" s="20">
        <f t="shared" si="20"/>
        <v>900</v>
      </c>
      <c r="F56" s="20">
        <f t="shared" si="20"/>
        <v>900</v>
      </c>
      <c r="G56" s="20">
        <f t="shared" si="20"/>
        <v>900</v>
      </c>
      <c r="H56" s="20">
        <f t="shared" si="20"/>
        <v>900</v>
      </c>
      <c r="I56" s="20">
        <f t="shared" si="20"/>
        <v>900</v>
      </c>
      <c r="J56" s="20">
        <f t="shared" si="20"/>
        <v>900</v>
      </c>
      <c r="K56" s="20">
        <f t="shared" si="20"/>
        <v>900</v>
      </c>
      <c r="L56" s="20">
        <f t="shared" si="20"/>
        <v>900</v>
      </c>
      <c r="M56" s="20">
        <f t="shared" si="20"/>
        <v>900</v>
      </c>
      <c r="N56" s="20">
        <f t="shared" si="20"/>
        <v>900</v>
      </c>
      <c r="O56" s="20">
        <f t="shared" si="20"/>
        <v>900</v>
      </c>
      <c r="P56" s="10"/>
      <c r="Q56" s="19">
        <f>SUM(Q53:Q55)</f>
        <v>10800</v>
      </c>
      <c r="R56" s="18"/>
      <c r="S56" s="8"/>
      <c r="T56" s="18"/>
    </row>
    <row r="57" spans="2:20" ht="19.5" customHeight="1" thickBot="1" x14ac:dyDescent="0.25"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6"/>
      <c r="R57" s="14"/>
      <c r="S57" s="15"/>
      <c r="T57" s="14"/>
    </row>
    <row r="58" spans="2:20" s="6" customFormat="1" ht="19.5" customHeight="1" thickTop="1" x14ac:dyDescent="0.2">
      <c r="B58" s="13" t="s">
        <v>4835</v>
      </c>
      <c r="C58" s="12"/>
      <c r="D58" s="11">
        <f t="shared" ref="D58:O58" si="21">SUM(D8,D27,D34,D40,D46,D51,D56)</f>
        <v>6379.75</v>
      </c>
      <c r="E58" s="11">
        <f t="shared" si="21"/>
        <v>5811.05</v>
      </c>
      <c r="F58" s="11">
        <f t="shared" si="21"/>
        <v>5859.9375</v>
      </c>
      <c r="G58" s="11">
        <f t="shared" si="21"/>
        <v>5928.55</v>
      </c>
      <c r="H58" s="11">
        <f t="shared" si="21"/>
        <v>5942.5479999999998</v>
      </c>
      <c r="I58" s="11">
        <f t="shared" si="21"/>
        <v>5962.1875</v>
      </c>
      <c r="J58" s="11">
        <f t="shared" si="21"/>
        <v>6003.4</v>
      </c>
      <c r="K58" s="11">
        <f t="shared" si="21"/>
        <v>6042.6399999999994</v>
      </c>
      <c r="L58" s="11">
        <f t="shared" si="21"/>
        <v>6058.8</v>
      </c>
      <c r="M58" s="11">
        <f t="shared" si="21"/>
        <v>6028.8</v>
      </c>
      <c r="N58" s="11">
        <f t="shared" si="21"/>
        <v>6083.8</v>
      </c>
      <c r="O58" s="11">
        <f t="shared" si="21"/>
        <v>6028.8</v>
      </c>
      <c r="P58" s="10"/>
      <c r="Q58" s="9">
        <f>SUM(Q8,Q27,Q34,Q40,Q46,Q51,Q56)</f>
        <v>72130.263000000006</v>
      </c>
      <c r="R58" s="7"/>
      <c r="S58" s="8"/>
      <c r="T58" s="7"/>
    </row>
  </sheetData>
  <printOptions horizontalCentered="1" verticalCentered="1"/>
  <pageMargins left="0.7" right="0.7" top="1" bottom="0.75" header="0.3" footer="0.3"/>
  <pageSetup paperSize="9" scale="52" fitToHeight="0" orientation="landscape" r:id="rId1"/>
  <headerFooter>
    <oddHeader>&amp;L&amp;G</oddHeader>
  </headerFooter>
  <rowBreaks count="1" manualBreakCount="1">
    <brk id="26" max="16383" man="1"/>
  </rowBreaks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lineWeight="1" displayEmptyCellsAs="gap" high="1" low="1" xr2:uid="{00000000-0003-0000-0000-000000000000}">
          <x14:colorSeries theme="1" tint="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 tint="-0.499984740745262"/>
          <x14:colorLow theme="4" tint="-0.499984740745262"/>
          <x14:sparklines>
            <x14:sparkline>
              <xm:f>'Channel Marketing Budget'!D58:O58</xm:f>
              <xm:sqref>S58</xm:sqref>
            </x14:sparkline>
            <x14:sparkline>
              <xm:f>'Channel Marketing Budget'!D56:O56</xm:f>
              <xm:sqref>S56</xm:sqref>
            </x14:sparkline>
            <x14:sparkline>
              <xm:f>'Channel Marketing Budget'!D51:O51</xm:f>
              <xm:sqref>S51</xm:sqref>
            </x14:sparkline>
            <x14:sparkline>
              <xm:f>'Channel Marketing Budget'!D46:O46</xm:f>
              <xm:sqref>S46</xm:sqref>
            </x14:sparkline>
            <x14:sparkline>
              <xm:f>'Channel Marketing Budget'!D40:O40</xm:f>
              <xm:sqref>S40</xm:sqref>
            </x14:sparkline>
            <x14:sparkline>
              <xm:f>'Channel Marketing Budget'!D34:O34</xm:f>
              <xm:sqref>S34</xm:sqref>
            </x14:sparkline>
            <x14:sparkline>
              <xm:f>'Channel Marketing Budget'!D27:O27</xm:f>
              <xm:sqref>S27</xm:sqref>
            </x14:sparkline>
            <x14:sparkline>
              <xm:f>'Channel Marketing Budget'!D21:O21</xm:f>
              <xm:sqref>S21</xm:sqref>
            </x14:sparkline>
            <x14:sparkline>
              <xm:f>'Channel Marketing Budget'!D15:O15</xm:f>
              <xm:sqref>S15</xm:sqref>
            </x14:sparkline>
            <x14:sparkline>
              <xm:f>'Channel Marketing Budget'!D8:O8</xm:f>
              <xm:sqref>S8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Numbering</vt:lpstr>
      <vt:lpstr>Cell formatting $</vt:lpstr>
      <vt:lpstr>Formula Function</vt:lpstr>
      <vt:lpstr>Time</vt:lpstr>
      <vt:lpstr>Channel Marketing Budget</vt:lpstr>
      <vt:lpstr>'Cell formatting $'!Print_Area</vt:lpstr>
      <vt:lpstr>'Formula Function'!Print_Area</vt:lpstr>
      <vt:lpstr>'Cell formatting $'!Print_Titles</vt:lpstr>
      <vt:lpstr>'Channel Marketing Budget'!Print_Titles</vt:lpstr>
      <vt:lpstr>'Formula Function'!Print_Titles</vt:lpstr>
      <vt:lpstr>Numbering!Print_Titles</vt:lpstr>
      <vt:lpstr>Time!Print_Titles</vt:lpstr>
      <vt:lpstr>Tax_Rate</vt:lpstr>
    </vt:vector>
  </TitlesOfParts>
  <Manager/>
  <Company>IT Champion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 Excellence Done</dc:title>
  <dc:subject>Tips and tricks</dc:subject>
  <dc:creator>Caroline Ellis</dc:creator>
  <cp:keywords/>
  <dc:description/>
  <cp:lastModifiedBy>Caroline Ellis</cp:lastModifiedBy>
  <cp:lastPrinted>2024-07-04T13:10:35Z</cp:lastPrinted>
  <dcterms:created xsi:type="dcterms:W3CDTF">2024-06-21T14:34:49Z</dcterms:created>
  <dcterms:modified xsi:type="dcterms:W3CDTF">2024-07-10T20:09:39Z</dcterms:modified>
  <cp:category/>
</cp:coreProperties>
</file>